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450"/>
  </bookViews>
  <sheets>
    <sheet name="გადასახდელები" sheetId="9" r:id="rId1"/>
    <sheet name="შტატები" sheetId="7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6" i="9" l="1"/>
  <c r="S95" i="9"/>
  <c r="J5" i="9"/>
  <c r="J10" i="9"/>
  <c r="J13" i="9"/>
  <c r="J14" i="9"/>
  <c r="K14" i="9"/>
  <c r="K13" i="9" s="1"/>
  <c r="I15" i="9"/>
  <c r="I17" i="9"/>
  <c r="J18" i="9"/>
  <c r="K18" i="9"/>
  <c r="I18" i="9" s="1"/>
  <c r="I19" i="9"/>
  <c r="I20" i="9"/>
  <c r="K21" i="9"/>
  <c r="I22" i="9"/>
  <c r="J22" i="9"/>
  <c r="I23" i="9"/>
  <c r="I24" i="9"/>
  <c r="I25" i="9"/>
  <c r="J25" i="9"/>
  <c r="I26" i="9"/>
  <c r="J26" i="9"/>
  <c r="I27" i="9"/>
  <c r="J28" i="9"/>
  <c r="I28" i="9" s="1"/>
  <c r="I29" i="9"/>
  <c r="I30" i="9"/>
  <c r="I31" i="9"/>
  <c r="I32" i="9"/>
  <c r="J33" i="9"/>
  <c r="I33" i="9" s="1"/>
  <c r="J34" i="9"/>
  <c r="I34" i="9" s="1"/>
  <c r="I35" i="9"/>
  <c r="I36" i="9"/>
  <c r="I37" i="9"/>
  <c r="I38" i="9"/>
  <c r="J38" i="9"/>
  <c r="J39" i="9"/>
  <c r="K39" i="9"/>
  <c r="I39" i="9" s="1"/>
  <c r="I40" i="9"/>
  <c r="I41" i="9"/>
  <c r="I42" i="9"/>
  <c r="I43" i="9"/>
  <c r="I44" i="9"/>
  <c r="I45" i="9"/>
  <c r="J46" i="9"/>
  <c r="I46" i="9" s="1"/>
  <c r="K46" i="9"/>
  <c r="I47" i="9"/>
  <c r="I48" i="9"/>
  <c r="I49" i="9"/>
  <c r="I50" i="9"/>
  <c r="I51" i="9"/>
  <c r="I52" i="9"/>
  <c r="I53" i="9"/>
  <c r="I54" i="9"/>
  <c r="I55" i="9"/>
  <c r="I56" i="9"/>
  <c r="I57" i="9"/>
  <c r="J58" i="9"/>
  <c r="I58" i="9" s="1"/>
  <c r="I59" i="9"/>
  <c r="K60" i="9"/>
  <c r="J61" i="9"/>
  <c r="J60" i="9" s="1"/>
  <c r="I60" i="9" s="1"/>
  <c r="K61" i="9"/>
  <c r="I62" i="9"/>
  <c r="I63" i="9"/>
  <c r="I64" i="9"/>
  <c r="I65" i="9"/>
  <c r="I66" i="9"/>
  <c r="I67" i="9"/>
  <c r="I68" i="9"/>
  <c r="I70" i="9"/>
  <c r="J70" i="9"/>
  <c r="K70" i="9"/>
  <c r="K69" i="9" s="1"/>
  <c r="I71" i="9"/>
  <c r="I72" i="9"/>
  <c r="J73" i="9"/>
  <c r="I73" i="9" s="1"/>
  <c r="K73" i="9"/>
  <c r="I74" i="9"/>
  <c r="I75" i="9"/>
  <c r="J76" i="9"/>
  <c r="K76" i="9"/>
  <c r="I76" i="9" s="1"/>
  <c r="I77" i="9"/>
  <c r="I78" i="9"/>
  <c r="J80" i="9"/>
  <c r="K80" i="9"/>
  <c r="K79" i="9" s="1"/>
  <c r="I81" i="9"/>
  <c r="I82" i="9"/>
  <c r="J83" i="9"/>
  <c r="I83" i="9" s="1"/>
  <c r="K83" i="9"/>
  <c r="I84" i="9"/>
  <c r="I85" i="9"/>
  <c r="K86" i="9"/>
  <c r="J87" i="9"/>
  <c r="J86" i="9" s="1"/>
  <c r="I86" i="9" s="1"/>
  <c r="I88" i="9"/>
  <c r="I90" i="9"/>
  <c r="J91" i="9"/>
  <c r="J89" i="9" s="1"/>
  <c r="K91" i="9"/>
  <c r="I91" i="9" s="1"/>
  <c r="I92" i="9"/>
  <c r="I93" i="9"/>
  <c r="I94" i="9"/>
  <c r="I5" i="9"/>
  <c r="K5" i="9"/>
  <c r="I6" i="9"/>
  <c r="I7" i="9"/>
  <c r="I8" i="9"/>
  <c r="I9" i="9"/>
  <c r="K89" i="9" l="1"/>
  <c r="I89" i="9" s="1"/>
  <c r="J79" i="9"/>
  <c r="I79" i="9" s="1"/>
  <c r="J21" i="9"/>
  <c r="I21" i="9" s="1"/>
  <c r="K16" i="9"/>
  <c r="K12" i="9" s="1"/>
  <c r="K10" i="9" s="1"/>
  <c r="I87" i="9"/>
  <c r="I61" i="9"/>
  <c r="I13" i="9"/>
  <c r="I14" i="9"/>
  <c r="I80" i="9"/>
  <c r="J69" i="9"/>
  <c r="I69" i="9" s="1"/>
  <c r="J16" i="9" l="1"/>
  <c r="L51" i="7"/>
  <c r="M51" i="7" s="1"/>
  <c r="D27" i="7"/>
  <c r="E27" i="7" s="1"/>
  <c r="G27" i="7"/>
  <c r="H27" i="7"/>
  <c r="I27" i="7" s="1"/>
  <c r="L27" i="7"/>
  <c r="M27" i="7"/>
  <c r="L25" i="7"/>
  <c r="M25" i="7" s="1"/>
  <c r="K59" i="7"/>
  <c r="J59" i="7"/>
  <c r="L58" i="7"/>
  <c r="M58" i="7" s="1"/>
  <c r="L57" i="7"/>
  <c r="M57" i="7" s="1"/>
  <c r="L56" i="7"/>
  <c r="M56" i="7" s="1"/>
  <c r="L55" i="7"/>
  <c r="M55" i="7" s="1"/>
  <c r="L54" i="7"/>
  <c r="M54" i="7" s="1"/>
  <c r="L53" i="7"/>
  <c r="M53" i="7" s="1"/>
  <c r="L52" i="7"/>
  <c r="M52" i="7" s="1"/>
  <c r="L50" i="7"/>
  <c r="M50" i="7" s="1"/>
  <c r="L49" i="7"/>
  <c r="M49" i="7" s="1"/>
  <c r="L48" i="7"/>
  <c r="M48" i="7" s="1"/>
  <c r="L47" i="7"/>
  <c r="M47" i="7" s="1"/>
  <c r="L46" i="7"/>
  <c r="M46" i="7" s="1"/>
  <c r="L45" i="7"/>
  <c r="M45" i="7" s="1"/>
  <c r="L44" i="7"/>
  <c r="M44" i="7" s="1"/>
  <c r="L43" i="7"/>
  <c r="M43" i="7" s="1"/>
  <c r="L42" i="7"/>
  <c r="M42" i="7" s="1"/>
  <c r="L41" i="7"/>
  <c r="M41" i="7" s="1"/>
  <c r="L40" i="7"/>
  <c r="M40" i="7" s="1"/>
  <c r="L39" i="7"/>
  <c r="M39" i="7" s="1"/>
  <c r="L38" i="7"/>
  <c r="M38" i="7" s="1"/>
  <c r="L37" i="7"/>
  <c r="M37" i="7" s="1"/>
  <c r="L36" i="7"/>
  <c r="M36" i="7" s="1"/>
  <c r="L35" i="7"/>
  <c r="M35" i="7" s="1"/>
  <c r="L34" i="7"/>
  <c r="M34" i="7" s="1"/>
  <c r="L33" i="7"/>
  <c r="M33" i="7" s="1"/>
  <c r="L32" i="7"/>
  <c r="M32" i="7" s="1"/>
  <c r="L31" i="7"/>
  <c r="M31" i="7" s="1"/>
  <c r="L30" i="7"/>
  <c r="M30" i="7" s="1"/>
  <c r="L29" i="7"/>
  <c r="M29" i="7" s="1"/>
  <c r="L28" i="7"/>
  <c r="M28" i="7" s="1"/>
  <c r="L26" i="7"/>
  <c r="M26" i="7" s="1"/>
  <c r="L24" i="7"/>
  <c r="M24" i="7" s="1"/>
  <c r="L23" i="7"/>
  <c r="M23" i="7" s="1"/>
  <c r="L22" i="7"/>
  <c r="M22" i="7" s="1"/>
  <c r="L21" i="7"/>
  <c r="M21" i="7" s="1"/>
  <c r="L20" i="7"/>
  <c r="M20" i="7" s="1"/>
  <c r="L19" i="7"/>
  <c r="M19" i="7" s="1"/>
  <c r="L18" i="7"/>
  <c r="M18" i="7" s="1"/>
  <c r="L17" i="7"/>
  <c r="M17" i="7" s="1"/>
  <c r="L16" i="7"/>
  <c r="M16" i="7" s="1"/>
  <c r="L15" i="7"/>
  <c r="M15" i="7" s="1"/>
  <c r="L14" i="7"/>
  <c r="M14" i="7" s="1"/>
  <c r="L13" i="7"/>
  <c r="M13" i="7" s="1"/>
  <c r="L12" i="7"/>
  <c r="M12" i="7" s="1"/>
  <c r="L11" i="7"/>
  <c r="M11" i="7" s="1"/>
  <c r="L10" i="7"/>
  <c r="M10" i="7" s="1"/>
  <c r="L9" i="7"/>
  <c r="M9" i="7" s="1"/>
  <c r="L8" i="7"/>
  <c r="M8" i="7" s="1"/>
  <c r="L7" i="7"/>
  <c r="M7" i="7" s="1"/>
  <c r="L6" i="7"/>
  <c r="M6" i="7" s="1"/>
  <c r="L5" i="7"/>
  <c r="M5" i="7" s="1"/>
  <c r="L4" i="7"/>
  <c r="M4" i="7" s="1"/>
  <c r="G18" i="9"/>
  <c r="I16" i="9" l="1"/>
  <c r="J12" i="9"/>
  <c r="M59" i="7"/>
  <c r="L59" i="7"/>
  <c r="P22" i="9"/>
  <c r="P25" i="9"/>
  <c r="P94" i="9"/>
  <c r="P93" i="9"/>
  <c r="P92" i="9"/>
  <c r="R91" i="9"/>
  <c r="P91" i="9" s="1"/>
  <c r="Q91" i="9"/>
  <c r="P90" i="9"/>
  <c r="R89" i="9"/>
  <c r="Q89" i="9"/>
  <c r="P88" i="9"/>
  <c r="P87" i="9"/>
  <c r="R86" i="9"/>
  <c r="P85" i="9"/>
  <c r="P84" i="9"/>
  <c r="R83" i="9"/>
  <c r="Q83" i="9"/>
  <c r="P83" i="9" s="1"/>
  <c r="P82" i="9"/>
  <c r="P81" i="9"/>
  <c r="R80" i="9"/>
  <c r="R79" i="9" s="1"/>
  <c r="Q80" i="9"/>
  <c r="P78" i="9"/>
  <c r="P77" i="9"/>
  <c r="R76" i="9"/>
  <c r="Q76" i="9"/>
  <c r="P75" i="9"/>
  <c r="P74" i="9"/>
  <c r="R73" i="9"/>
  <c r="Q73" i="9"/>
  <c r="P73" i="9" s="1"/>
  <c r="P72" i="9"/>
  <c r="P71" i="9"/>
  <c r="R70" i="9"/>
  <c r="Q70" i="9"/>
  <c r="Q69" i="9" s="1"/>
  <c r="P68" i="9"/>
  <c r="P67" i="9"/>
  <c r="P66" i="9"/>
  <c r="P65" i="9"/>
  <c r="P64" i="9"/>
  <c r="P63" i="9"/>
  <c r="P62" i="9"/>
  <c r="R61" i="9"/>
  <c r="R60" i="9" s="1"/>
  <c r="Q61" i="9"/>
  <c r="Q60" i="9" s="1"/>
  <c r="P60" i="9" s="1"/>
  <c r="P61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R46" i="9"/>
  <c r="P45" i="9"/>
  <c r="P44" i="9"/>
  <c r="P43" i="9"/>
  <c r="P42" i="9"/>
  <c r="P41" i="9"/>
  <c r="P40" i="9"/>
  <c r="R39" i="9"/>
  <c r="Q39" i="9"/>
  <c r="Q38" i="9"/>
  <c r="P38" i="9"/>
  <c r="P37" i="9"/>
  <c r="P36" i="9"/>
  <c r="P35" i="9"/>
  <c r="Q34" i="9"/>
  <c r="P34" i="9" s="1"/>
  <c r="P33" i="9"/>
  <c r="P32" i="9"/>
  <c r="P31" i="9"/>
  <c r="P30" i="9"/>
  <c r="P29" i="9"/>
  <c r="Q28" i="9"/>
  <c r="P28" i="9"/>
  <c r="P27" i="9"/>
  <c r="Q26" i="9"/>
  <c r="P26" i="9" s="1"/>
  <c r="P24" i="9"/>
  <c r="P23" i="9"/>
  <c r="R21" i="9"/>
  <c r="P20" i="9"/>
  <c r="P19" i="9"/>
  <c r="R18" i="9"/>
  <c r="Q18" i="9"/>
  <c r="P18" i="9"/>
  <c r="P17" i="9"/>
  <c r="P15" i="9"/>
  <c r="R14" i="9"/>
  <c r="R13" i="9" s="1"/>
  <c r="Q14" i="9"/>
  <c r="P14" i="9" s="1"/>
  <c r="P9" i="9"/>
  <c r="P8" i="9"/>
  <c r="P7" i="9"/>
  <c r="R5" i="9"/>
  <c r="I10" i="9" l="1"/>
  <c r="I12" i="9"/>
  <c r="Q21" i="9"/>
  <c r="R69" i="9"/>
  <c r="P69" i="9" s="1"/>
  <c r="P76" i="9"/>
  <c r="P80" i="9"/>
  <c r="P89" i="9"/>
  <c r="R16" i="9"/>
  <c r="R12" i="9" s="1"/>
  <c r="R10" i="9" s="1"/>
  <c r="P70" i="9"/>
  <c r="P39" i="9"/>
  <c r="Q13" i="9"/>
  <c r="P13" i="9" s="1"/>
  <c r="P21" i="9"/>
  <c r="Q46" i="9"/>
  <c r="P46" i="9" s="1"/>
  <c r="Q86" i="9"/>
  <c r="P86" i="9" s="1"/>
  <c r="Q16" i="9" l="1"/>
  <c r="P16" i="9" s="1"/>
  <c r="Q79" i="9"/>
  <c r="P79" i="9" s="1"/>
  <c r="Q12" i="9" l="1"/>
  <c r="Q10" i="9" l="1"/>
  <c r="P12" i="9"/>
  <c r="P10" i="9" l="1"/>
  <c r="Q6" i="9"/>
  <c r="M58" i="9"/>
  <c r="L58" i="9" s="1"/>
  <c r="M49" i="9"/>
  <c r="L49" i="9" s="1"/>
  <c r="L94" i="9"/>
  <c r="F94" i="9"/>
  <c r="L93" i="9"/>
  <c r="F93" i="9"/>
  <c r="L92" i="9"/>
  <c r="F92" i="9"/>
  <c r="N91" i="9"/>
  <c r="N89" i="9" s="1"/>
  <c r="M91" i="9"/>
  <c r="M89" i="9" s="1"/>
  <c r="L89" i="9" s="1"/>
  <c r="H91" i="9"/>
  <c r="H89" i="9" s="1"/>
  <c r="G91" i="9"/>
  <c r="G89" i="9" s="1"/>
  <c r="L90" i="9"/>
  <c r="F90" i="9"/>
  <c r="L88" i="9"/>
  <c r="F88" i="9"/>
  <c r="M87" i="9"/>
  <c r="M86" i="9" s="1"/>
  <c r="L87" i="9"/>
  <c r="F87" i="9"/>
  <c r="N86" i="9"/>
  <c r="H86" i="9"/>
  <c r="G86" i="9"/>
  <c r="F86" i="9" s="1"/>
  <c r="L85" i="9"/>
  <c r="F85" i="9"/>
  <c r="L84" i="9"/>
  <c r="F84" i="9"/>
  <c r="N83" i="9"/>
  <c r="M83" i="9"/>
  <c r="H83" i="9"/>
  <c r="G83" i="9"/>
  <c r="F83" i="9" s="1"/>
  <c r="L82" i="9"/>
  <c r="F82" i="9"/>
  <c r="L81" i="9"/>
  <c r="F81" i="9"/>
  <c r="N80" i="9"/>
  <c r="M80" i="9"/>
  <c r="L80" i="9" s="1"/>
  <c r="H80" i="9"/>
  <c r="G80" i="9"/>
  <c r="L78" i="9"/>
  <c r="F78" i="9"/>
  <c r="L77" i="9"/>
  <c r="F77" i="9"/>
  <c r="N76" i="9"/>
  <c r="M76" i="9"/>
  <c r="L76" i="9" s="1"/>
  <c r="H76" i="9"/>
  <c r="G76" i="9"/>
  <c r="L75" i="9"/>
  <c r="F75" i="9"/>
  <c r="L74" i="9"/>
  <c r="F74" i="9"/>
  <c r="N73" i="9"/>
  <c r="M73" i="9"/>
  <c r="H73" i="9"/>
  <c r="G73" i="9"/>
  <c r="F73" i="9" s="1"/>
  <c r="L72" i="9"/>
  <c r="F72" i="9"/>
  <c r="L71" i="9"/>
  <c r="F71" i="9"/>
  <c r="N70" i="9"/>
  <c r="M70" i="9"/>
  <c r="L70" i="9" s="1"/>
  <c r="H70" i="9"/>
  <c r="H69" i="9" s="1"/>
  <c r="G70" i="9"/>
  <c r="L68" i="9"/>
  <c r="F68" i="9"/>
  <c r="L67" i="9"/>
  <c r="F67" i="9"/>
  <c r="L66" i="9"/>
  <c r="F66" i="9"/>
  <c r="L65" i="9"/>
  <c r="F65" i="9"/>
  <c r="L64" i="9"/>
  <c r="F64" i="9"/>
  <c r="L63" i="9"/>
  <c r="F63" i="9"/>
  <c r="L62" i="9"/>
  <c r="F62" i="9"/>
  <c r="N61" i="9"/>
  <c r="N60" i="9" s="1"/>
  <c r="M61" i="9"/>
  <c r="M60" i="9" s="1"/>
  <c r="H61" i="9"/>
  <c r="H60" i="9" s="1"/>
  <c r="G61" i="9"/>
  <c r="F61" i="9" s="1"/>
  <c r="L59" i="9"/>
  <c r="F59" i="9"/>
  <c r="F58" i="9"/>
  <c r="L57" i="9"/>
  <c r="F57" i="9"/>
  <c r="L56" i="9"/>
  <c r="F56" i="9"/>
  <c r="L55" i="9"/>
  <c r="F55" i="9"/>
  <c r="L54" i="9"/>
  <c r="F54" i="9"/>
  <c r="L53" i="9"/>
  <c r="F53" i="9"/>
  <c r="L52" i="9"/>
  <c r="F52" i="9"/>
  <c r="L51" i="9"/>
  <c r="F51" i="9"/>
  <c r="L50" i="9"/>
  <c r="F50" i="9"/>
  <c r="F49" i="9"/>
  <c r="L48" i="9"/>
  <c r="F48" i="9"/>
  <c r="L47" i="9"/>
  <c r="F47" i="9"/>
  <c r="N46" i="9"/>
  <c r="H46" i="9"/>
  <c r="G46" i="9"/>
  <c r="L45" i="9"/>
  <c r="F45" i="9"/>
  <c r="L44" i="9"/>
  <c r="F44" i="9"/>
  <c r="L43" i="9"/>
  <c r="F43" i="9"/>
  <c r="L42" i="9"/>
  <c r="F42" i="9"/>
  <c r="L41" i="9"/>
  <c r="F41" i="9"/>
  <c r="L40" i="9"/>
  <c r="F40" i="9"/>
  <c r="N39" i="9"/>
  <c r="M39" i="9"/>
  <c r="H39" i="9"/>
  <c r="G39" i="9"/>
  <c r="M38" i="9"/>
  <c r="L38" i="9" s="1"/>
  <c r="F38" i="9"/>
  <c r="L37" i="9"/>
  <c r="F37" i="9"/>
  <c r="L36" i="9"/>
  <c r="F36" i="9"/>
  <c r="L35" i="9"/>
  <c r="F35" i="9"/>
  <c r="M34" i="9"/>
  <c r="L34" i="9" s="1"/>
  <c r="F34" i="9"/>
  <c r="L33" i="9"/>
  <c r="F33" i="9"/>
  <c r="L32" i="9"/>
  <c r="F32" i="9"/>
  <c r="L31" i="9"/>
  <c r="F31" i="9"/>
  <c r="L30" i="9"/>
  <c r="F30" i="9"/>
  <c r="L29" i="9"/>
  <c r="F29" i="9"/>
  <c r="M28" i="9"/>
  <c r="L28" i="9" s="1"/>
  <c r="F28" i="9"/>
  <c r="L27" i="9"/>
  <c r="F27" i="9"/>
  <c r="M26" i="9"/>
  <c r="L26" i="9" s="1"/>
  <c r="F26" i="9"/>
  <c r="M25" i="9"/>
  <c r="L25" i="9"/>
  <c r="F25" i="9"/>
  <c r="L24" i="9"/>
  <c r="F24" i="9"/>
  <c r="L23" i="9"/>
  <c r="F23" i="9"/>
  <c r="L22" i="9"/>
  <c r="F22" i="9"/>
  <c r="N21" i="9"/>
  <c r="H21" i="9"/>
  <c r="G21" i="9"/>
  <c r="F21" i="9" s="1"/>
  <c r="L20" i="9"/>
  <c r="F20" i="9"/>
  <c r="L19" i="9"/>
  <c r="F19" i="9"/>
  <c r="N18" i="9"/>
  <c r="M18" i="9"/>
  <c r="H18" i="9"/>
  <c r="F18" i="9"/>
  <c r="L17" i="9"/>
  <c r="F17" i="9"/>
  <c r="L15" i="9"/>
  <c r="F15" i="9"/>
  <c r="N14" i="9"/>
  <c r="N13" i="9" s="1"/>
  <c r="M14" i="9"/>
  <c r="M13" i="9" s="1"/>
  <c r="H14" i="9"/>
  <c r="H13" i="9" s="1"/>
  <c r="G14" i="9"/>
  <c r="G13" i="9" s="1"/>
  <c r="L9" i="9"/>
  <c r="F9" i="9"/>
  <c r="L8" i="9"/>
  <c r="F8" i="9"/>
  <c r="L7" i="9"/>
  <c r="F7" i="9"/>
  <c r="L6" i="9"/>
  <c r="F6" i="9"/>
  <c r="N5" i="9"/>
  <c r="L5" i="9" s="1"/>
  <c r="H5" i="9"/>
  <c r="F5" i="9"/>
  <c r="G52" i="7"/>
  <c r="G53" i="7"/>
  <c r="F76" i="9" l="1"/>
  <c r="F80" i="9"/>
  <c r="F14" i="9"/>
  <c r="M21" i="9"/>
  <c r="L83" i="9"/>
  <c r="L18" i="9"/>
  <c r="F39" i="9"/>
  <c r="L14" i="9"/>
  <c r="L39" i="9"/>
  <c r="L60" i="9"/>
  <c r="G69" i="9"/>
  <c r="F69" i="9" s="1"/>
  <c r="N69" i="9"/>
  <c r="L73" i="9"/>
  <c r="L61" i="9"/>
  <c r="M69" i="9"/>
  <c r="G79" i="9"/>
  <c r="F79" i="9" s="1"/>
  <c r="Q5" i="9"/>
  <c r="P5" i="9" s="1"/>
  <c r="P6" i="9"/>
  <c r="F46" i="9"/>
  <c r="N16" i="9"/>
  <c r="H79" i="9"/>
  <c r="L86" i="9"/>
  <c r="H16" i="9"/>
  <c r="H12" i="9" s="1"/>
  <c r="H10" i="9" s="1"/>
  <c r="F89" i="9"/>
  <c r="G16" i="9"/>
  <c r="N79" i="9"/>
  <c r="F70" i="9"/>
  <c r="M46" i="9"/>
  <c r="L46" i="9" s="1"/>
  <c r="F13" i="9"/>
  <c r="L13" i="9"/>
  <c r="M79" i="9"/>
  <c r="L21" i="9"/>
  <c r="L91" i="9"/>
  <c r="G60" i="9"/>
  <c r="F60" i="9" s="1"/>
  <c r="F91" i="9"/>
  <c r="G15" i="7"/>
  <c r="L69" i="9" l="1"/>
  <c r="N12" i="9"/>
  <c r="N10" i="9" s="1"/>
  <c r="F16" i="9"/>
  <c r="L79" i="9"/>
  <c r="M16" i="9"/>
  <c r="L16" i="9" s="1"/>
  <c r="G12" i="9"/>
  <c r="G17" i="7"/>
  <c r="G18" i="7"/>
  <c r="G19" i="7"/>
  <c r="G20" i="7"/>
  <c r="G21" i="7"/>
  <c r="G22" i="7"/>
  <c r="G23" i="7"/>
  <c r="G24" i="7"/>
  <c r="G26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3" i="7"/>
  <c r="G44" i="7"/>
  <c r="G45" i="7"/>
  <c r="G46" i="7"/>
  <c r="G47" i="7"/>
  <c r="G48" i="7"/>
  <c r="G49" i="7"/>
  <c r="G50" i="7"/>
  <c r="G54" i="7"/>
  <c r="G55" i="7"/>
  <c r="G56" i="7"/>
  <c r="G57" i="7"/>
  <c r="G58" i="7"/>
  <c r="G8" i="7"/>
  <c r="G9" i="7"/>
  <c r="G10" i="7"/>
  <c r="G12" i="7"/>
  <c r="G13" i="7"/>
  <c r="M12" i="9" l="1"/>
  <c r="L12" i="9" s="1"/>
  <c r="G10" i="9"/>
  <c r="F10" i="9" s="1"/>
  <c r="F12" i="9"/>
  <c r="G14" i="7"/>
  <c r="M10" i="9" l="1"/>
  <c r="L10" i="9" s="1"/>
  <c r="G59" i="7" l="1"/>
  <c r="F59" i="7"/>
  <c r="C59" i="7"/>
  <c r="B59" i="7"/>
  <c r="H58" i="7"/>
  <c r="I58" i="7" s="1"/>
  <c r="D58" i="7"/>
  <c r="E58" i="7" s="1"/>
  <c r="H57" i="7"/>
  <c r="I57" i="7" s="1"/>
  <c r="D57" i="7"/>
  <c r="E57" i="7" s="1"/>
  <c r="H56" i="7"/>
  <c r="I56" i="7" s="1"/>
  <c r="D56" i="7"/>
  <c r="E56" i="7" s="1"/>
  <c r="H55" i="7"/>
  <c r="I55" i="7" s="1"/>
  <c r="D55" i="7"/>
  <c r="E55" i="7" s="1"/>
  <c r="H54" i="7"/>
  <c r="I54" i="7" s="1"/>
  <c r="D54" i="7"/>
  <c r="E54" i="7" s="1"/>
  <c r="H53" i="7"/>
  <c r="I53" i="7" s="1"/>
  <c r="D53" i="7"/>
  <c r="E53" i="7" s="1"/>
  <c r="H52" i="7"/>
  <c r="I52" i="7" s="1"/>
  <c r="D52" i="7"/>
  <c r="E52" i="7" s="1"/>
  <c r="H50" i="7"/>
  <c r="I50" i="7" s="1"/>
  <c r="D50" i="7"/>
  <c r="E50" i="7" s="1"/>
  <c r="H49" i="7"/>
  <c r="I49" i="7" s="1"/>
  <c r="D49" i="7"/>
  <c r="E49" i="7" s="1"/>
  <c r="H48" i="7"/>
  <c r="I48" i="7" s="1"/>
  <c r="D48" i="7"/>
  <c r="E48" i="7" s="1"/>
  <c r="H47" i="7"/>
  <c r="I47" i="7" s="1"/>
  <c r="D47" i="7"/>
  <c r="E47" i="7" s="1"/>
  <c r="H46" i="7"/>
  <c r="I46" i="7" s="1"/>
  <c r="D46" i="7"/>
  <c r="E46" i="7" s="1"/>
  <c r="H45" i="7"/>
  <c r="I45" i="7" s="1"/>
  <c r="D45" i="7"/>
  <c r="E45" i="7" s="1"/>
  <c r="H44" i="7"/>
  <c r="I44" i="7" s="1"/>
  <c r="D44" i="7"/>
  <c r="E44" i="7" s="1"/>
  <c r="H43" i="7"/>
  <c r="I43" i="7" s="1"/>
  <c r="D43" i="7"/>
  <c r="E43" i="7" s="1"/>
  <c r="H42" i="7"/>
  <c r="I42" i="7" s="1"/>
  <c r="D42" i="7"/>
  <c r="E42" i="7" s="1"/>
  <c r="H41" i="7"/>
  <c r="I41" i="7" s="1"/>
  <c r="D41" i="7"/>
  <c r="E41" i="7" s="1"/>
  <c r="H40" i="7"/>
  <c r="I40" i="7" s="1"/>
  <c r="D40" i="7"/>
  <c r="E40" i="7" s="1"/>
  <c r="H39" i="7"/>
  <c r="I39" i="7" s="1"/>
  <c r="D39" i="7"/>
  <c r="E39" i="7" s="1"/>
  <c r="H38" i="7"/>
  <c r="I38" i="7" s="1"/>
  <c r="D38" i="7"/>
  <c r="E38" i="7" s="1"/>
  <c r="H37" i="7"/>
  <c r="I37" i="7" s="1"/>
  <c r="D37" i="7"/>
  <c r="E37" i="7" s="1"/>
  <c r="H36" i="7"/>
  <c r="I36" i="7" s="1"/>
  <c r="D36" i="7"/>
  <c r="E36" i="7" s="1"/>
  <c r="H35" i="7"/>
  <c r="I35" i="7" s="1"/>
  <c r="D35" i="7"/>
  <c r="E35" i="7" s="1"/>
  <c r="H34" i="7"/>
  <c r="I34" i="7" s="1"/>
  <c r="D34" i="7"/>
  <c r="E34" i="7" s="1"/>
  <c r="H33" i="7"/>
  <c r="I33" i="7" s="1"/>
  <c r="D33" i="7"/>
  <c r="E33" i="7" s="1"/>
  <c r="H32" i="7"/>
  <c r="I32" i="7" s="1"/>
  <c r="D32" i="7"/>
  <c r="E32" i="7" s="1"/>
  <c r="H31" i="7"/>
  <c r="I31" i="7" s="1"/>
  <c r="D31" i="7"/>
  <c r="E31" i="7" s="1"/>
  <c r="H30" i="7"/>
  <c r="I30" i="7" s="1"/>
  <c r="D30" i="7"/>
  <c r="E30" i="7" s="1"/>
  <c r="H29" i="7"/>
  <c r="I29" i="7" s="1"/>
  <c r="D29" i="7"/>
  <c r="E29" i="7" s="1"/>
  <c r="H28" i="7"/>
  <c r="I28" i="7" s="1"/>
  <c r="D28" i="7"/>
  <c r="E28" i="7" s="1"/>
  <c r="H26" i="7"/>
  <c r="I26" i="7" s="1"/>
  <c r="D26" i="7"/>
  <c r="E26" i="7" s="1"/>
  <c r="H24" i="7"/>
  <c r="I24" i="7" s="1"/>
  <c r="D24" i="7"/>
  <c r="E24" i="7" s="1"/>
  <c r="H23" i="7"/>
  <c r="I23" i="7" s="1"/>
  <c r="D23" i="7"/>
  <c r="E23" i="7" s="1"/>
  <c r="H22" i="7"/>
  <c r="I22" i="7" s="1"/>
  <c r="D22" i="7"/>
  <c r="E22" i="7" s="1"/>
  <c r="H21" i="7"/>
  <c r="I21" i="7" s="1"/>
  <c r="D21" i="7"/>
  <c r="E21" i="7" s="1"/>
  <c r="H20" i="7"/>
  <c r="I20" i="7" s="1"/>
  <c r="D20" i="7"/>
  <c r="E20" i="7" s="1"/>
  <c r="H19" i="7"/>
  <c r="I19" i="7" s="1"/>
  <c r="D19" i="7"/>
  <c r="E19" i="7" s="1"/>
  <c r="H18" i="7"/>
  <c r="I18" i="7" s="1"/>
  <c r="D18" i="7"/>
  <c r="E18" i="7" s="1"/>
  <c r="H17" i="7"/>
  <c r="I17" i="7" s="1"/>
  <c r="D17" i="7"/>
  <c r="E17" i="7" s="1"/>
  <c r="H16" i="7"/>
  <c r="I16" i="7" s="1"/>
  <c r="D16" i="7"/>
  <c r="E16" i="7" s="1"/>
  <c r="H15" i="7"/>
  <c r="I15" i="7" s="1"/>
  <c r="D15" i="7"/>
  <c r="E15" i="7" s="1"/>
  <c r="H14" i="7"/>
  <c r="I14" i="7" s="1"/>
  <c r="D14" i="7"/>
  <c r="E14" i="7" s="1"/>
  <c r="H13" i="7"/>
  <c r="I13" i="7" s="1"/>
  <c r="D13" i="7"/>
  <c r="E13" i="7" s="1"/>
  <c r="H12" i="7"/>
  <c r="I12" i="7" s="1"/>
  <c r="D12" i="7"/>
  <c r="E12" i="7" s="1"/>
  <c r="H11" i="7"/>
  <c r="I11" i="7" s="1"/>
  <c r="D11" i="7"/>
  <c r="E11" i="7" s="1"/>
  <c r="H10" i="7"/>
  <c r="I10" i="7" s="1"/>
  <c r="D10" i="7"/>
  <c r="E10" i="7" s="1"/>
  <c r="H9" i="7"/>
  <c r="I9" i="7" s="1"/>
  <c r="D9" i="7"/>
  <c r="E9" i="7" s="1"/>
  <c r="H8" i="7"/>
  <c r="I8" i="7" s="1"/>
  <c r="D8" i="7"/>
  <c r="E8" i="7" s="1"/>
  <c r="H7" i="7"/>
  <c r="I7" i="7" s="1"/>
  <c r="D7" i="7"/>
  <c r="E7" i="7" s="1"/>
  <c r="H6" i="7"/>
  <c r="I6" i="7" s="1"/>
  <c r="D6" i="7"/>
  <c r="E6" i="7" s="1"/>
  <c r="H5" i="7"/>
  <c r="I5" i="7" s="1"/>
  <c r="D5" i="7"/>
  <c r="E5" i="7" s="1"/>
  <c r="H4" i="7"/>
  <c r="D4" i="7"/>
  <c r="H59" i="7" l="1"/>
  <c r="I4" i="7"/>
  <c r="I59" i="7" s="1"/>
  <c r="D59" i="7"/>
  <c r="E4" i="7"/>
  <c r="E59" i="7" s="1"/>
</calcChain>
</file>

<file path=xl/sharedStrings.xml><?xml version="1.0" encoding="utf-8"?>
<sst xmlns="http://schemas.openxmlformats.org/spreadsheetml/2006/main" count="224" uniqueCount="171">
  <si>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</si>
  <si>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</si>
  <si>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</si>
  <si>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</si>
  <si>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</si>
  <si>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</si>
  <si>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</si>
  <si>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</si>
  <si>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</si>
  <si>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</si>
  <si>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</si>
  <si>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</si>
  <si>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</si>
  <si>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</si>
  <si>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</si>
  <si>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</si>
  <si>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</si>
  <si>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</si>
  <si>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</si>
  <si>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</si>
  <si>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</si>
  <si>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</si>
  <si>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</si>
  <si>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</si>
  <si>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</si>
  <si>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</si>
  <si>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</si>
  <si>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</si>
  <si>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</si>
  <si>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</si>
  <si>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</si>
  <si>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</si>
  <si>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</si>
  <si>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</si>
  <si>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</si>
  <si>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</si>
  <si>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</si>
  <si>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</si>
  <si>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</si>
  <si>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</si>
  <si>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</si>
  <si>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</si>
  <si>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</si>
  <si>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</si>
  <si>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</si>
  <si>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</si>
  <si>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</si>
  <si>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</si>
  <si>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</si>
  <si>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</si>
  <si>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</si>
  <si>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</si>
  <si>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</si>
  <si>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</si>
  <si>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</si>
  <si>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</si>
  <si>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</si>
  <si>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</si>
  <si>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</si>
  <si>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</si>
  <si>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</si>
  <si>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</si>
  <si>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</si>
  <si>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</si>
  <si>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</si>
  <si>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</si>
  <si>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</si>
  <si>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</si>
  <si>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</si>
  <si>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</si>
  <si>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</si>
  <si>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</si>
  <si>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</si>
  <si>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</si>
  <si>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</si>
  <si>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</si>
  <si>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</si>
  <si>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</si>
  <si>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</si>
  <si>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</si>
  <si>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</si>
  <si>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</si>
  <si>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</si>
  <si>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</si>
  <si>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</si>
  <si>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</si>
  <si>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</si>
  <si>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</si>
  <si>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</si>
  <si>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</si>
  <si>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</si>
  <si>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</si>
  <si>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</si>
  <si>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</si>
  <si>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</si>
  <si>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</si>
  <si>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</si>
  <si>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</si>
  <si>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</si>
  <si>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</si>
  <si>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</si>
  <si>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</si>
  <si>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</si>
  <si>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</si>
  <si>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</si>
  <si>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</si>
  <si>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</si>
  <si>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</si>
  <si>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</si>
  <si>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</si>
  <si>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</si>
  <si>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</si>
  <si>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</si>
  <si>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</si>
  <si>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</si>
  <si>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>ამბროლაურის მუნიციპალიტეტი</t>
  </si>
  <si>
    <t>ა(ა)იპ ამბროლაურის სკოლამდელი სააღმზრდელო დაწესებულება</t>
  </si>
  <si>
    <t>საშტატო რიცხოვნობა</t>
  </si>
  <si>
    <t>2023 წელი</t>
  </si>
  <si>
    <t>2024 წელი</t>
  </si>
  <si>
    <t>თანამდებობრივი სარგო</t>
  </si>
  <si>
    <t>ხელფასის ფონდი</t>
  </si>
  <si>
    <t>თანამდებორივი სარგო</t>
  </si>
  <si>
    <t>ერთი თვის</t>
  </si>
  <si>
    <t>წლიური</t>
  </si>
  <si>
    <t>დირექტორი</t>
  </si>
  <si>
    <t>ფინანსური მენეჯერი</t>
  </si>
  <si>
    <t>ბუღალტერი</t>
  </si>
  <si>
    <t>საქმისმწარმოებელი</t>
  </si>
  <si>
    <t>მეთოდისტი</t>
  </si>
  <si>
    <t>მთავარი სპეციალისტი</t>
  </si>
  <si>
    <t>სპეციალისტი</t>
  </si>
  <si>
    <t>იურისტი</t>
  </si>
  <si>
    <t>საზოგ. ურთ. სპეც.</t>
  </si>
  <si>
    <t>ბაღის ხელმძღვანელი</t>
  </si>
  <si>
    <t>მატერიალურ–ტექნიკურ ბაზაზე პასუხისმგებელი პირი</t>
  </si>
  <si>
    <t>აღმზრდელი</t>
  </si>
  <si>
    <t>აღმზრდელის თანაშემწე</t>
  </si>
  <si>
    <t>ლოგოპედი</t>
  </si>
  <si>
    <t>ფსიქოლოგი</t>
  </si>
  <si>
    <t>სპეც.განათ.მასწავლებელი</t>
  </si>
  <si>
    <t>მუსიკის მასწავლებელი</t>
  </si>
  <si>
    <t>ცეკვის მასწავლებელი</t>
  </si>
  <si>
    <t>მთავარი ექთანი</t>
  </si>
  <si>
    <t>ექთანი</t>
  </si>
  <si>
    <t>საწყობის გამგე</t>
  </si>
  <si>
    <t>მნე</t>
  </si>
  <si>
    <t>ძიძა-სანიტარი</t>
  </si>
  <si>
    <t>მზარეული</t>
  </si>
  <si>
    <t>მზარეულის დამხმარე</t>
  </si>
  <si>
    <t>მზარეულის თანაშემწე</t>
  </si>
  <si>
    <t>ჭურჭლის მრეცხავი</t>
  </si>
  <si>
    <t>ჭურჭლის მრეცხავის დამხ.</t>
  </si>
  <si>
    <t>თეთრეულის მრეცხავი</t>
  </si>
  <si>
    <t>მეეზოვე</t>
  </si>
  <si>
    <t>დარაჯი</t>
  </si>
  <si>
    <t>დამლაგებელი</t>
  </si>
  <si>
    <t>დეკორატორი</t>
  </si>
  <si>
    <t>დამხმარე მუშა</t>
  </si>
  <si>
    <t>ელექტრიკოსი</t>
  </si>
  <si>
    <t>ზეინკალი</t>
  </si>
  <si>
    <t>მხატვარ-გამფორმებელი</t>
  </si>
  <si>
    <t>ბუღალტრის თანაშემწე</t>
  </si>
  <si>
    <t>საბიუჯეტო განაცხადებისა და ფინანსური ანგარიშების მომზადების სპეციალისტი</t>
  </si>
  <si>
    <t xml:space="preserve">სულ </t>
  </si>
  <si>
    <t>2024 წლის გეგმა</t>
  </si>
  <si>
    <t>2024 წლის ბიუჯეტის პროექტი</t>
  </si>
  <si>
    <t>2025 წელი</t>
  </si>
  <si>
    <t>მუსიკისა და მოძრაობის მასწავლებელი</t>
  </si>
  <si>
    <t>2023 წლის ფაქტიური ხარჯი</t>
  </si>
  <si>
    <t>2025 წლის ბიუჯეტის პროექტი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</si>
</sst>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  <numFmt numFmtId="169" formatCode="0.0"/>
  </numFmts>
  <fonts count="28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10"/>
      <name val="LitNusx"/>
      <family val="2"/>
    </font>
    <font>
      <sz val="10"/>
      <color theme="1"/>
      <name val="Body Font"/>
      <family val="2"/>
    </font>
    <font>
      <sz val="10"/>
      <color theme="1"/>
      <name val="Arial"/>
      <family val="2"/>
    </font>
    <font>
      <b/>
      <sz val="10"/>
      <color theme="1"/>
      <name val="Body font"/>
    </font>
    <font>
      <b/>
      <sz val="10"/>
      <color theme="1"/>
      <name val="Arial"/>
      <family val="2"/>
    </font>
    <font>
      <b/>
      <sz val="10"/>
      <color theme="1"/>
      <name val="Sylfaen"/>
      <family val="1"/>
    </font>
    <font>
      <b/>
      <sz val="10"/>
      <name val="Arial"/>
      <family val="2"/>
    </font>
    <font>
      <sz val="10"/>
      <name val="Body Font"/>
      <family val="2"/>
    </font>
    <font>
      <b/>
      <sz val="10"/>
      <name val="Sylfaen"/>
      <family val="1"/>
    </font>
    <font>
      <b/>
      <sz val="9"/>
      <name val="Arial"/>
      <family val="2"/>
      <charset val="204"/>
    </font>
    <font>
      <sz val="9"/>
      <color theme="1"/>
      <name val="Body Font"/>
      <family val="2"/>
    </font>
    <font>
      <b/>
      <sz val="9"/>
      <name val="Sylfaen"/>
      <family val="1"/>
      <charset val="204"/>
    </font>
    <font>
      <b/>
      <sz val="9"/>
      <name val="Sylfaen"/>
      <family val="1"/>
    </font>
    <font>
      <b/>
      <sz val="9"/>
      <color indexed="10"/>
      <name val="Sylfaen"/>
      <family val="1"/>
    </font>
    <font>
      <b/>
      <sz val="9"/>
      <color indexed="12"/>
      <name val="Sylfaen"/>
      <family val="1"/>
    </font>
    <font>
      <b/>
      <sz val="9"/>
      <name val="LitNusx"/>
      <family val="2"/>
    </font>
    <font>
      <b/>
      <sz val="9"/>
      <color rgb="FF0000FF"/>
      <name val="Sylfaen"/>
      <family val="1"/>
    </font>
    <font>
      <b/>
      <sz val="9"/>
      <color rgb="FFFF0000"/>
      <name val="Sylfaen"/>
      <family val="1"/>
    </font>
    <font>
      <b/>
      <sz val="9"/>
      <color rgb="FF800080"/>
      <name val="Sylfaen"/>
      <family val="1"/>
    </font>
    <font>
      <b/>
      <sz val="9"/>
      <color rgb="FF008000"/>
      <name val="Sylfaen"/>
      <family val="1"/>
    </font>
    <font>
      <b/>
      <sz val="9"/>
      <color rgb="FF7030A0"/>
      <name val="Sylfaen"/>
      <family val="1"/>
    </font>
    <font>
      <b/>
      <sz val="9"/>
      <color indexed="36"/>
      <name val="Sylfaen"/>
      <family val="1"/>
    </font>
    <font>
      <b/>
      <sz val="9"/>
      <color indexed="17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</cellStyleXfs>
  <cellXfs count="129">
    <xf numFmtId="0" fontId="0" fillId="0" borderId="0" xfId="0"/>
    <xf numFmtId="0" fontId="6" fillId="0" borderId="0" xfId="0" applyFont="1"/>
    <xf numFmtId="3" fontId="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>
      <alignment horizontal="left" vertical="top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6" fillId="3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165" fontId="17" fillId="3" borderId="11" xfId="15" applyNumberFormat="1" applyFont="1" applyFill="1" applyBorder="1" applyAlignment="1" applyProtection="1">
      <alignment horizontal="center" vertical="center" wrapText="1"/>
      <protection locked="0"/>
    </xf>
    <xf numFmtId="165" fontId="17" fillId="3" borderId="8" xfId="15" applyNumberFormat="1" applyFont="1" applyFill="1" applyBorder="1" applyAlignment="1" applyProtection="1">
      <alignment horizontal="center" vertical="center" wrapText="1"/>
      <protection locked="0"/>
    </xf>
    <xf numFmtId="168" fontId="17" fillId="0" borderId="8" xfId="15" applyNumberFormat="1" applyFont="1" applyBorder="1" applyAlignment="1" applyProtection="1">
      <alignment horizontal="center" vertical="center" wrapText="1"/>
      <protection locked="0"/>
    </xf>
    <xf numFmtId="168" fontId="17" fillId="3" borderId="8" xfId="15" applyNumberFormat="1" applyFont="1" applyFill="1" applyBorder="1" applyAlignment="1" applyProtection="1">
      <alignment horizontal="center" vertical="center" wrapText="1"/>
      <protection locked="0"/>
    </xf>
    <xf numFmtId="168" fontId="17" fillId="3" borderId="7" xfId="15" applyNumberFormat="1" applyFont="1" applyFill="1" applyBorder="1" applyAlignment="1" applyProtection="1">
      <alignment horizontal="center" vertical="center" wrapText="1"/>
      <protection locked="0"/>
    </xf>
    <xf numFmtId="168" fontId="19" fillId="0" borderId="8" xfId="14" applyNumberFormat="1" applyFont="1" applyFill="1" applyBorder="1" applyAlignment="1" applyProtection="1">
      <alignment horizontal="center" vertical="center" wrapText="1"/>
    </xf>
    <xf numFmtId="0" fontId="17" fillId="0" borderId="8" xfId="13" applyFont="1" applyBorder="1" applyAlignment="1">
      <alignment vertical="center" wrapText="1"/>
    </xf>
    <xf numFmtId="168" fontId="19" fillId="0" borderId="8" xfId="14" applyNumberFormat="1" applyFont="1" applyFill="1" applyBorder="1" applyAlignment="1" applyProtection="1">
      <alignment horizontal="center" vertical="center" wrapText="1"/>
      <protection locked="0"/>
    </xf>
    <xf numFmtId="1" fontId="17" fillId="0" borderId="8" xfId="13" applyNumberFormat="1" applyFont="1" applyBorder="1" applyAlignment="1">
      <alignment horizontal="center" vertical="center" wrapText="1"/>
    </xf>
    <xf numFmtId="0" fontId="21" fillId="0" borderId="8" xfId="13" applyFont="1" applyBorder="1" applyAlignment="1">
      <alignment vertical="center" wrapText="1"/>
    </xf>
    <xf numFmtId="0" fontId="22" fillId="0" borderId="8" xfId="13" applyFont="1" applyBorder="1" applyAlignment="1">
      <alignment vertical="center" wrapText="1"/>
    </xf>
    <xf numFmtId="168" fontId="22" fillId="0" borderId="8" xfId="14" applyNumberFormat="1" applyFont="1" applyFill="1" applyBorder="1" applyAlignment="1" applyProtection="1">
      <alignment horizontal="center" vertical="center" wrapText="1"/>
    </xf>
    <xf numFmtId="0" fontId="23" fillId="0" borderId="8" xfId="13" applyFont="1" applyBorder="1" applyAlignment="1">
      <alignment horizontal="left" vertical="center" wrapText="1" indent="2"/>
    </xf>
    <xf numFmtId="0" fontId="24" fillId="0" borderId="8" xfId="13" applyFont="1" applyBorder="1" applyAlignment="1">
      <alignment horizontal="left" vertical="center" wrapText="1" indent="3"/>
    </xf>
    <xf numFmtId="168" fontId="25" fillId="0" borderId="8" xfId="14" applyNumberFormat="1" applyFont="1" applyFill="1" applyBorder="1" applyAlignment="1" applyProtection="1">
      <alignment horizontal="center" vertical="center" wrapText="1"/>
    </xf>
    <xf numFmtId="168" fontId="26" fillId="0" borderId="8" xfId="14" applyNumberFormat="1" applyFont="1" applyFill="1" applyBorder="1" applyAlignment="1" applyProtection="1">
      <alignment horizontal="center" vertical="center" wrapText="1"/>
      <protection locked="0"/>
    </xf>
    <xf numFmtId="168" fontId="26" fillId="0" borderId="8" xfId="14" applyNumberFormat="1" applyFont="1" applyFill="1" applyBorder="1" applyAlignment="1" applyProtection="1">
      <alignment horizontal="center" vertical="center" wrapText="1"/>
    </xf>
    <xf numFmtId="168" fontId="24" fillId="0" borderId="8" xfId="14" applyNumberFormat="1" applyFont="1" applyFill="1" applyBorder="1" applyAlignment="1" applyProtection="1">
      <alignment horizontal="center" vertical="center" wrapText="1"/>
    </xf>
    <xf numFmtId="168" fontId="24" fillId="0" borderId="8" xfId="14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13" applyFont="1" applyBorder="1" applyAlignment="1">
      <alignment horizontal="center" vertical="center" wrapText="1"/>
    </xf>
    <xf numFmtId="0" fontId="24" fillId="0" borderId="8" xfId="13" applyFont="1" applyBorder="1" applyAlignment="1">
      <alignment vertical="center" wrapText="1"/>
    </xf>
    <xf numFmtId="168" fontId="15" fillId="0" borderId="8" xfId="0" applyNumberFormat="1" applyFont="1" applyBorder="1" applyAlignment="1">
      <alignment horizontal="center"/>
    </xf>
    <xf numFmtId="168" fontId="27" fillId="0" borderId="8" xfId="14" applyNumberFormat="1" applyFont="1" applyFill="1" applyBorder="1" applyAlignment="1" applyProtection="1">
      <alignment horizontal="center" vertical="center" wrapText="1"/>
      <protection locked="0"/>
    </xf>
    <xf numFmtId="168" fontId="18" fillId="0" borderId="8" xfId="14" applyNumberFormat="1" applyFont="1" applyFill="1" applyBorder="1" applyAlignment="1" applyProtection="1">
      <alignment horizontal="center" vertical="center" wrapText="1"/>
      <protection locked="0"/>
    </xf>
    <xf numFmtId="168" fontId="18" fillId="0" borderId="8" xfId="14" applyNumberFormat="1" applyFont="1" applyFill="1" applyBorder="1" applyAlignment="1" applyProtection="1">
      <alignment horizontal="center" vertical="center" wrapText="1"/>
    </xf>
    <xf numFmtId="168" fontId="27" fillId="0" borderId="8" xfId="14" applyNumberFormat="1" applyFont="1" applyFill="1" applyBorder="1" applyAlignment="1" applyProtection="1">
      <alignment horizontal="center" vertical="center" wrapText="1"/>
    </xf>
    <xf numFmtId="0" fontId="21" fillId="2" borderId="8" xfId="13" applyFont="1" applyFill="1" applyBorder="1" applyAlignment="1">
      <alignment vertical="center" wrapText="1"/>
    </xf>
    <xf numFmtId="168" fontId="19" fillId="2" borderId="8" xfId="14" applyNumberFormat="1" applyFont="1" applyFill="1" applyBorder="1" applyAlignment="1" applyProtection="1">
      <alignment horizontal="center" vertical="center" wrapText="1"/>
    </xf>
    <xf numFmtId="2" fontId="22" fillId="0" borderId="0" xfId="13" applyNumberFormat="1" applyFont="1" applyAlignment="1">
      <alignment horizontal="center" vertical="center" wrapText="1"/>
    </xf>
    <xf numFmtId="0" fontId="22" fillId="0" borderId="1" xfId="13" applyFont="1" applyBorder="1" applyAlignment="1">
      <alignment horizontal="left" vertical="center" wrapText="1" indent="1"/>
    </xf>
    <xf numFmtId="165" fontId="15" fillId="0" borderId="0" xfId="0" applyNumberFormat="1" applyFont="1" applyAlignment="1">
      <alignment horizontal="center"/>
    </xf>
    <xf numFmtId="2" fontId="23" fillId="0" borderId="0" xfId="13" applyNumberFormat="1" applyFont="1" applyAlignment="1">
      <alignment horizontal="center" vertical="center" wrapText="1"/>
    </xf>
    <xf numFmtId="0" fontId="23" fillId="0" borderId="1" xfId="13" applyFont="1" applyBorder="1" applyAlignment="1">
      <alignment horizontal="left" vertical="center" wrapText="1" indent="2"/>
    </xf>
    <xf numFmtId="2" fontId="24" fillId="0" borderId="0" xfId="13" applyNumberFormat="1" applyFont="1" applyAlignment="1">
      <alignment horizontal="center" vertical="center" wrapText="1"/>
    </xf>
    <xf numFmtId="0" fontId="24" fillId="0" borderId="1" xfId="13" applyFont="1" applyBorder="1" applyAlignment="1">
      <alignment horizontal="left" vertical="center" wrapText="1" indent="3"/>
    </xf>
    <xf numFmtId="2" fontId="21" fillId="0" borderId="0" xfId="13" applyNumberFormat="1" applyFont="1" applyAlignment="1">
      <alignment horizontal="center" vertical="center" wrapText="1"/>
    </xf>
    <xf numFmtId="0" fontId="21" fillId="0" borderId="2" xfId="13" applyFont="1" applyBorder="1" applyAlignment="1">
      <alignment vertical="center" wrapText="1"/>
    </xf>
    <xf numFmtId="0" fontId="22" fillId="0" borderId="4" xfId="13" applyFont="1" applyBorder="1" applyAlignment="1">
      <alignment horizontal="left" vertical="center" wrapText="1" indent="1"/>
    </xf>
    <xf numFmtId="2" fontId="15" fillId="0" borderId="0" xfId="0" applyNumberFormat="1" applyFont="1" applyAlignment="1">
      <alignment horizontal="center"/>
    </xf>
    <xf numFmtId="3" fontId="17" fillId="3" borderId="8" xfId="15" applyNumberFormat="1" applyFont="1" applyFill="1" applyBorder="1" applyAlignment="1" applyProtection="1">
      <alignment horizontal="center" vertical="center" wrapText="1"/>
      <protection locked="0"/>
    </xf>
    <xf numFmtId="3" fontId="19" fillId="0" borderId="8" xfId="14" applyNumberFormat="1" applyFont="1" applyFill="1" applyBorder="1" applyAlignment="1" applyProtection="1">
      <alignment horizontal="center" vertical="center" wrapText="1"/>
    </xf>
    <xf numFmtId="3" fontId="19" fillId="0" borderId="8" xfId="14" applyNumberFormat="1" applyFont="1" applyFill="1" applyBorder="1" applyAlignment="1" applyProtection="1">
      <alignment horizontal="center" vertical="center" wrapText="1"/>
      <protection locked="0"/>
    </xf>
    <xf numFmtId="3" fontId="22" fillId="0" borderId="8" xfId="14" applyNumberFormat="1" applyFont="1" applyFill="1" applyBorder="1" applyAlignment="1" applyProtection="1">
      <alignment horizontal="center" vertical="center" wrapText="1"/>
    </xf>
    <xf numFmtId="3" fontId="26" fillId="0" borderId="8" xfId="14" applyNumberFormat="1" applyFont="1" applyFill="1" applyBorder="1" applyAlignment="1" applyProtection="1">
      <alignment horizontal="center" vertical="center" wrapText="1"/>
      <protection locked="0"/>
    </xf>
    <xf numFmtId="3" fontId="26" fillId="0" borderId="8" xfId="14" applyNumberFormat="1" applyFont="1" applyFill="1" applyBorder="1" applyAlignment="1" applyProtection="1">
      <alignment horizontal="center" vertical="center" wrapText="1"/>
    </xf>
    <xf numFmtId="3" fontId="24" fillId="0" borderId="8" xfId="14" applyNumberFormat="1" applyFont="1" applyFill="1" applyBorder="1" applyAlignment="1" applyProtection="1">
      <alignment horizontal="center" vertical="center" wrapText="1"/>
      <protection locked="0"/>
    </xf>
    <xf numFmtId="3" fontId="24" fillId="0" borderId="8" xfId="14" applyNumberFormat="1" applyFont="1" applyFill="1" applyBorder="1" applyAlignment="1" applyProtection="1">
      <alignment horizontal="center" vertical="center" wrapText="1"/>
    </xf>
    <xf numFmtId="3" fontId="15" fillId="0" borderId="8" xfId="0" applyNumberFormat="1" applyFont="1" applyBorder="1" applyAlignment="1">
      <alignment horizontal="center"/>
    </xf>
    <xf numFmtId="3" fontId="27" fillId="0" borderId="8" xfId="14" applyNumberFormat="1" applyFont="1" applyFill="1" applyBorder="1" applyAlignment="1" applyProtection="1">
      <alignment horizontal="center" vertical="center" wrapText="1"/>
      <protection locked="0"/>
    </xf>
    <xf numFmtId="3" fontId="18" fillId="0" borderId="8" xfId="14" applyNumberFormat="1" applyFont="1" applyFill="1" applyBorder="1" applyAlignment="1" applyProtection="1">
      <alignment horizontal="center" vertical="center" wrapText="1"/>
      <protection locked="0"/>
    </xf>
    <xf numFmtId="3" fontId="18" fillId="0" borderId="8" xfId="14" applyNumberFormat="1" applyFont="1" applyFill="1" applyBorder="1" applyAlignment="1" applyProtection="1">
      <alignment horizontal="center" vertical="center" wrapText="1"/>
    </xf>
    <xf numFmtId="3" fontId="27" fillId="0" borderId="8" xfId="14" applyNumberFormat="1" applyFont="1" applyFill="1" applyBorder="1" applyAlignment="1" applyProtection="1">
      <alignment horizontal="center" vertical="center" wrapText="1"/>
    </xf>
    <xf numFmtId="3" fontId="19" fillId="2" borderId="8" xfId="14" applyNumberFormat="1" applyFont="1" applyFill="1" applyBorder="1" applyAlignment="1" applyProtection="1">
      <alignment horizontal="center" vertical="center" wrapText="1"/>
    </xf>
    <xf numFmtId="3" fontId="17" fillId="0" borderId="8" xfId="15" applyNumberFormat="1" applyFont="1" applyBorder="1" applyAlignment="1" applyProtection="1">
      <alignment horizontal="center" vertical="center" wrapText="1"/>
      <protection locked="0"/>
    </xf>
    <xf numFmtId="3" fontId="25" fillId="0" borderId="8" xfId="14" applyNumberFormat="1" applyFont="1" applyFill="1" applyBorder="1" applyAlignment="1" applyProtection="1">
      <alignment horizontal="center" vertical="center" wrapText="1"/>
    </xf>
    <xf numFmtId="3" fontId="26" fillId="0" borderId="10" xfId="14" applyNumberFormat="1" applyFont="1" applyFill="1" applyBorder="1" applyAlignment="1" applyProtection="1">
      <alignment horizontal="center" vertical="center" wrapText="1"/>
      <protection locked="0"/>
    </xf>
    <xf numFmtId="3" fontId="26" fillId="0" borderId="10" xfId="14" applyNumberFormat="1" applyFont="1" applyFill="1" applyBorder="1" applyAlignment="1" applyProtection="1">
      <alignment horizontal="center" vertical="center" wrapText="1"/>
    </xf>
    <xf numFmtId="3" fontId="24" fillId="0" borderId="10" xfId="14" applyNumberFormat="1" applyFont="1" applyFill="1" applyBorder="1" applyAlignment="1" applyProtection="1">
      <alignment horizontal="center" vertical="center" wrapText="1"/>
      <protection locked="0"/>
    </xf>
    <xf numFmtId="3" fontId="24" fillId="0" borderId="10" xfId="14" applyNumberFormat="1" applyFont="1" applyFill="1" applyBorder="1" applyAlignment="1" applyProtection="1">
      <alignment horizontal="center" vertical="center" wrapText="1"/>
    </xf>
    <xf numFmtId="3" fontId="15" fillId="0" borderId="0" xfId="0" applyNumberFormat="1" applyFont="1" applyAlignment="1">
      <alignment horizontal="center"/>
    </xf>
    <xf numFmtId="3" fontId="27" fillId="0" borderId="10" xfId="14" applyNumberFormat="1" applyFont="1" applyFill="1" applyBorder="1" applyAlignment="1" applyProtection="1">
      <alignment horizontal="center" vertical="center" wrapText="1"/>
      <protection locked="0"/>
    </xf>
    <xf numFmtId="3" fontId="18" fillId="0" borderId="10" xfId="14" applyNumberFormat="1" applyFont="1" applyFill="1" applyBorder="1" applyAlignment="1" applyProtection="1">
      <alignment horizontal="center" vertical="center" wrapText="1"/>
      <protection locked="0"/>
    </xf>
    <xf numFmtId="3" fontId="18" fillId="0" borderId="10" xfId="14" applyNumberFormat="1" applyFont="1" applyFill="1" applyBorder="1" applyAlignment="1" applyProtection="1">
      <alignment horizontal="center" vertical="center" wrapText="1"/>
    </xf>
    <xf numFmtId="3" fontId="27" fillId="0" borderId="10" xfId="14" applyNumberFormat="1" applyFont="1" applyFill="1" applyBorder="1" applyAlignment="1" applyProtection="1">
      <alignment horizontal="center" vertical="center" wrapText="1"/>
    </xf>
    <xf numFmtId="3" fontId="15" fillId="0" borderId="0" xfId="0" applyNumberFormat="1" applyFont="1"/>
    <xf numFmtId="3" fontId="15" fillId="0" borderId="0" xfId="0" applyNumberFormat="1" applyFont="1" applyAlignment="1">
      <alignment vertical="center"/>
    </xf>
    <xf numFmtId="169" fontId="6" fillId="0" borderId="0" xfId="0" applyNumberFormat="1" applyFont="1"/>
    <xf numFmtId="0" fontId="16" fillId="0" borderId="12" xfId="13" applyFont="1" applyBorder="1" applyAlignment="1">
      <alignment horizontal="center" vertical="center" wrapText="1"/>
    </xf>
    <xf numFmtId="0" fontId="16" fillId="0" borderId="16" xfId="13" applyFont="1" applyBorder="1" applyAlignment="1">
      <alignment horizontal="center" vertical="center" wrapText="1"/>
    </xf>
    <xf numFmtId="0" fontId="16" fillId="0" borderId="10" xfId="13" applyFont="1" applyBorder="1" applyAlignment="1">
      <alignment horizontal="center" vertical="center" wrapText="1"/>
    </xf>
    <xf numFmtId="2" fontId="20" fillId="0" borderId="12" xfId="15" applyNumberFormat="1" applyFont="1" applyBorder="1" applyAlignment="1" applyProtection="1">
      <alignment horizontal="center" vertical="center" wrapText="1"/>
      <protection locked="0"/>
    </xf>
    <xf numFmtId="2" fontId="20" fillId="0" borderId="16" xfId="15" applyNumberFormat="1" applyFont="1" applyBorder="1" applyAlignment="1" applyProtection="1">
      <alignment horizontal="center" vertical="center" wrapText="1"/>
      <protection locked="0"/>
    </xf>
    <xf numFmtId="2" fontId="20" fillId="0" borderId="10" xfId="15" applyNumberFormat="1" applyFont="1" applyBorder="1" applyAlignment="1" applyProtection="1">
      <alignment horizontal="center" vertical="center" wrapText="1"/>
      <protection locked="0"/>
    </xf>
    <xf numFmtId="165" fontId="17" fillId="0" borderId="8" xfId="3" applyNumberFormat="1" applyFont="1" applyFill="1" applyBorder="1" applyAlignment="1" applyProtection="1">
      <alignment horizontal="center" vertical="center" wrapText="1"/>
      <protection locked="0"/>
    </xf>
    <xf numFmtId="165" fontId="18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15" applyFont="1" applyBorder="1" applyAlignment="1" applyProtection="1">
      <alignment horizontal="center" vertical="center" wrapText="1"/>
      <protection locked="0"/>
    </xf>
    <xf numFmtId="0" fontId="16" fillId="0" borderId="16" xfId="15" applyFont="1" applyBorder="1" applyAlignment="1" applyProtection="1">
      <alignment horizontal="center" vertical="center" wrapText="1"/>
      <protection locked="0"/>
    </xf>
    <xf numFmtId="0" fontId="16" fillId="0" borderId="10" xfId="15" applyFont="1" applyBorder="1" applyAlignment="1" applyProtection="1">
      <alignment horizontal="center" vertical="center" wrapText="1"/>
      <protection locked="0"/>
    </xf>
    <xf numFmtId="165" fontId="17" fillId="0" borderId="8" xfId="15" applyNumberFormat="1" applyFont="1" applyBorder="1" applyAlignment="1" applyProtection="1">
      <alignment horizontal="center" vertical="center" wrapText="1"/>
      <protection locked="0"/>
    </xf>
    <xf numFmtId="2" fontId="14" fillId="0" borderId="21" xfId="2" applyNumberFormat="1" applyFont="1" applyFill="1" applyBorder="1" applyAlignment="1" applyProtection="1">
      <alignment horizontal="center" vertical="center"/>
      <protection locked="0"/>
    </xf>
    <xf numFmtId="2" fontId="14" fillId="0" borderId="13" xfId="2" applyNumberFormat="1" applyFont="1" applyFill="1" applyBorder="1" applyAlignment="1" applyProtection="1">
      <alignment horizontal="center" vertical="center"/>
      <protection locked="0"/>
    </xf>
    <xf numFmtId="0" fontId="16" fillId="0" borderId="17" xfId="15" applyFont="1" applyBorder="1" applyAlignment="1" applyProtection="1">
      <alignment horizontal="center" vertical="center" wrapText="1"/>
      <protection locked="0"/>
    </xf>
    <xf numFmtId="0" fontId="16" fillId="0" borderId="18" xfId="15" applyFont="1" applyBorder="1" applyAlignment="1" applyProtection="1">
      <alignment horizontal="center" vertical="center" wrapText="1"/>
      <protection locked="0"/>
    </xf>
    <xf numFmtId="0" fontId="16" fillId="0" borderId="19" xfId="15" applyFont="1" applyBorder="1" applyAlignment="1" applyProtection="1">
      <alignment horizontal="center" vertical="center" wrapText="1"/>
      <protection locked="0"/>
    </xf>
    <xf numFmtId="0" fontId="16" fillId="0" borderId="9" xfId="15" applyFont="1" applyBorder="1" applyAlignment="1" applyProtection="1">
      <alignment horizontal="center" vertical="center" wrapText="1"/>
      <protection locked="0"/>
    </xf>
    <xf numFmtId="0" fontId="16" fillId="0" borderId="0" xfId="15" applyFont="1" applyAlignment="1" applyProtection="1">
      <alignment horizontal="center" vertical="center" wrapText="1"/>
      <protection locked="0"/>
    </xf>
    <xf numFmtId="0" fontId="16" fillId="0" borderId="4" xfId="15" applyFont="1" applyBorder="1" applyAlignment="1" applyProtection="1">
      <alignment horizontal="center" vertical="center" wrapText="1"/>
      <protection locked="0"/>
    </xf>
    <xf numFmtId="0" fontId="16" fillId="0" borderId="5" xfId="15" applyFont="1" applyBorder="1" applyAlignment="1" applyProtection="1">
      <alignment horizontal="center" vertical="center" wrapText="1"/>
      <protection locked="0"/>
    </xf>
    <xf numFmtId="0" fontId="16" fillId="0" borderId="13" xfId="15" applyFont="1" applyBorder="1" applyAlignment="1" applyProtection="1">
      <alignment horizontal="center" vertical="center" wrapText="1"/>
      <protection locked="0"/>
    </xf>
    <xf numFmtId="0" fontId="16" fillId="0" borderId="14" xfId="15" applyFont="1" applyBorder="1" applyAlignment="1" applyProtection="1">
      <alignment horizontal="center" vertical="center" wrapText="1"/>
      <protection locked="0"/>
    </xf>
    <xf numFmtId="165" fontId="17" fillId="0" borderId="15" xfId="3" applyNumberFormat="1" applyFont="1" applyFill="1" applyBorder="1" applyAlignment="1" applyProtection="1">
      <alignment horizontal="center" vertical="center" wrapText="1"/>
      <protection locked="0"/>
    </xf>
    <xf numFmtId="165" fontId="17" fillId="0" borderId="20" xfId="3" applyNumberFormat="1" applyFont="1" applyFill="1" applyBorder="1" applyAlignment="1" applyProtection="1">
      <alignment horizontal="center" vertical="center" wrapText="1"/>
      <protection locked="0"/>
    </xf>
    <xf numFmtId="165" fontId="17" fillId="0" borderId="6" xfId="15" applyNumberFormat="1" applyFont="1" applyBorder="1" applyAlignment="1" applyProtection="1">
      <alignment horizontal="center" vertical="center" wrapText="1"/>
      <protection locked="0"/>
    </xf>
    <xf numFmtId="165" fontId="17" fillId="0" borderId="3" xfId="15" applyNumberFormat="1" applyFont="1" applyBorder="1" applyAlignment="1" applyProtection="1">
      <alignment horizontal="center" vertical="center" wrapText="1"/>
      <protection locked="0"/>
    </xf>
    <xf numFmtId="165" fontId="17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18" fillId="0" borderId="3" xfId="3" applyNumberFormat="1" applyFont="1" applyFill="1" applyBorder="1" applyAlignment="1" applyProtection="1">
      <alignment horizontal="center" vertical="center" wrapText="1"/>
      <protection locked="0"/>
    </xf>
    <xf numFmtId="165" fontId="5" fillId="4" borderId="23" xfId="0" applyNumberFormat="1" applyFont="1" applyFill="1" applyBorder="1" applyAlignment="1" applyProtection="1">
      <alignment horizontal="center" vertical="center" wrapText="1"/>
      <protection locked="0"/>
    </xf>
    <xf numFmtId="165" fontId="5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5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textRotation="90" wrapText="1"/>
      <protection locked="0"/>
    </xf>
    <xf numFmtId="0" fontId="5" fillId="4" borderId="27" xfId="0" applyFont="1" applyFill="1" applyBorder="1" applyAlignment="1" applyProtection="1">
      <alignment horizontal="center" vertical="center" textRotation="90" wrapText="1"/>
      <protection locked="0"/>
    </xf>
    <xf numFmtId="3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textRotation="90" wrapText="1"/>
      <protection locked="0"/>
    </xf>
    <xf numFmtId="0" fontId="5" fillId="4" borderId="26" xfId="0" applyFont="1" applyFill="1" applyBorder="1" applyAlignment="1" applyProtection="1">
      <alignment horizontal="center" vertical="center" textRotation="90" wrapText="1"/>
      <protection locked="0"/>
    </xf>
    <xf numFmtId="165" fontId="5" fillId="4" borderId="8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Îáû÷íûé_ÐÎÌÀÍ--Ø-8" xfId="10"/>
    <cellStyle name="Normal" xfId="0" builtinId="0"/>
    <cellStyle name="Normal 2" xfId="11"/>
    <cellStyle name="Normal 3" xfId="12"/>
    <cellStyle name="მძიმე 2" xfId="2"/>
    <cellStyle name="მძიმე 3" xfId="14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abSelected="1" zoomScale="106" zoomScaleNormal="106" workbookViewId="0">
      <selection activeCell="W9" sqref="W9"/>
    </sheetView>
  </sheetViews>
  <sheetFormatPr defaultColWidth="9" defaultRowHeight="12"/>
  <cols>
    <col min="1" max="2" width="1.75" style="59" customWidth="1"/>
    <col min="3" max="4" width="2.625" style="59" customWidth="1"/>
    <col min="5" max="5" width="26.375" style="20" customWidth="1"/>
    <col min="6" max="6" width="11.5" style="51" customWidth="1"/>
    <col min="7" max="7" width="15" style="51" customWidth="1"/>
    <col min="8" max="8" width="7.625" style="51" customWidth="1"/>
    <col min="9" max="9" width="15.125" style="51" customWidth="1"/>
    <col min="10" max="10" width="13.75" style="51" customWidth="1"/>
    <col min="11" max="11" width="7.625" style="51" customWidth="1"/>
    <col min="12" max="12" width="9.875" style="51" hidden="1" customWidth="1"/>
    <col min="13" max="13" width="10.75" style="51" hidden="1" customWidth="1"/>
    <col min="14" max="14" width="7.625" style="51" hidden="1" customWidth="1"/>
    <col min="15" max="15" width="0" style="19" hidden="1" customWidth="1"/>
    <col min="16" max="16" width="8.25" style="51" bestFit="1" customWidth="1"/>
    <col min="17" max="17" width="11.375" style="51" bestFit="1" customWidth="1"/>
    <col min="18" max="18" width="7.125" style="51" bestFit="1" customWidth="1"/>
    <col min="19" max="16384" width="9" style="20"/>
  </cols>
  <sheetData>
    <row r="1" spans="1:19" ht="28.5" customHeight="1">
      <c r="A1" s="100" t="s">
        <v>115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P1" s="20"/>
      <c r="Q1" s="20"/>
      <c r="R1" s="20"/>
    </row>
    <row r="2" spans="1:19" ht="20.25" customHeight="1" thickBot="1">
      <c r="A2" s="102" t="s">
        <v>116</v>
      </c>
      <c r="B2" s="103"/>
      <c r="C2" s="103"/>
      <c r="D2" s="103"/>
      <c r="E2" s="104"/>
      <c r="F2" s="111" t="s">
        <v>169</v>
      </c>
      <c r="G2" s="111"/>
      <c r="H2" s="112"/>
      <c r="I2" s="94" t="s">
        <v>165</v>
      </c>
      <c r="J2" s="94"/>
      <c r="K2" s="94"/>
      <c r="L2" s="94" t="s">
        <v>166</v>
      </c>
      <c r="M2" s="94"/>
      <c r="N2" s="94"/>
      <c r="P2" s="94" t="s">
        <v>170</v>
      </c>
      <c r="Q2" s="94"/>
      <c r="R2" s="94"/>
    </row>
    <row r="3" spans="1:19" ht="22.5" customHeight="1" thickBot="1">
      <c r="A3" s="105"/>
      <c r="B3" s="106"/>
      <c r="C3" s="106"/>
      <c r="D3" s="106"/>
      <c r="E3" s="107"/>
      <c r="F3" s="113" t="s">
        <v>0</v>
      </c>
      <c r="G3" s="115" t="s">
        <v>1</v>
      </c>
      <c r="H3" s="116"/>
      <c r="I3" s="99" t="s">
        <v>0</v>
      </c>
      <c r="J3" s="94" t="s">
        <v>1</v>
      </c>
      <c r="K3" s="95"/>
      <c r="L3" s="99" t="s">
        <v>0</v>
      </c>
      <c r="M3" s="94" t="s">
        <v>1</v>
      </c>
      <c r="N3" s="95"/>
      <c r="P3" s="99" t="s">
        <v>0</v>
      </c>
      <c r="Q3" s="94" t="s">
        <v>1</v>
      </c>
      <c r="R3" s="95"/>
    </row>
    <row r="4" spans="1:19" ht="101.25" customHeight="1">
      <c r="A4" s="108"/>
      <c r="B4" s="109"/>
      <c r="C4" s="109"/>
      <c r="D4" s="109"/>
      <c r="E4" s="110"/>
      <c r="F4" s="114"/>
      <c r="G4" s="21" t="s">
        <v>107</v>
      </c>
      <c r="H4" s="22" t="s">
        <v>2</v>
      </c>
      <c r="I4" s="99"/>
      <c r="J4" s="22" t="s">
        <v>107</v>
      </c>
      <c r="K4" s="22" t="s">
        <v>2</v>
      </c>
      <c r="L4" s="99"/>
      <c r="M4" s="22" t="s">
        <v>107</v>
      </c>
      <c r="N4" s="22" t="s">
        <v>2</v>
      </c>
      <c r="P4" s="99"/>
      <c r="Q4" s="22" t="s">
        <v>107</v>
      </c>
      <c r="R4" s="22" t="s">
        <v>2</v>
      </c>
    </row>
    <row r="5" spans="1:19" ht="50.25" customHeight="1">
      <c r="A5" s="96" t="s">
        <v>111</v>
      </c>
      <c r="B5" s="97"/>
      <c r="C5" s="97"/>
      <c r="D5" s="97"/>
      <c r="E5" s="98"/>
      <c r="F5" s="23">
        <f>G5+H5</f>
        <v>0</v>
      </c>
      <c r="G5" s="24">
        <v>0</v>
      </c>
      <c r="H5" s="24">
        <f>H7+H8</f>
        <v>0</v>
      </c>
      <c r="I5" s="74">
        <f>J5+K5</f>
        <v>1666500</v>
      </c>
      <c r="J5" s="60">
        <f>J9+J8+J7+J6</f>
        <v>1666500</v>
      </c>
      <c r="K5" s="60">
        <f>K7+K8</f>
        <v>0</v>
      </c>
      <c r="L5" s="23">
        <f>M5+N5</f>
        <v>0</v>
      </c>
      <c r="M5" s="24">
        <v>0</v>
      </c>
      <c r="N5" s="24">
        <f>N7+N8</f>
        <v>0</v>
      </c>
      <c r="P5" s="74">
        <f>Q5+R5</f>
        <v>1926000</v>
      </c>
      <c r="Q5" s="60">
        <f>Q9+Q8+Q7+Q6</f>
        <v>1926000</v>
      </c>
      <c r="R5" s="60">
        <f>R7+R8</f>
        <v>0</v>
      </c>
      <c r="S5" s="86"/>
    </row>
    <row r="6" spans="1:19" ht="33" customHeight="1">
      <c r="A6" s="96" t="s">
        <v>112</v>
      </c>
      <c r="B6" s="97"/>
      <c r="C6" s="97"/>
      <c r="D6" s="97"/>
      <c r="E6" s="98"/>
      <c r="F6" s="23">
        <f>G6</f>
        <v>0</v>
      </c>
      <c r="G6" s="24">
        <v>0</v>
      </c>
      <c r="H6" s="24">
        <v>0</v>
      </c>
      <c r="I6" s="74">
        <f>J6</f>
        <v>1666500</v>
      </c>
      <c r="J6" s="60">
        <v>1666500</v>
      </c>
      <c r="K6" s="60">
        <v>0</v>
      </c>
      <c r="L6" s="23">
        <f>M6</f>
        <v>0</v>
      </c>
      <c r="M6" s="24">
        <v>0</v>
      </c>
      <c r="N6" s="24">
        <v>0</v>
      </c>
      <c r="P6" s="74">
        <f>Q6</f>
        <v>1926000</v>
      </c>
      <c r="Q6" s="60">
        <f>Q10</f>
        <v>1926000</v>
      </c>
      <c r="R6" s="60">
        <v>0</v>
      </c>
      <c r="S6" s="86"/>
    </row>
    <row r="7" spans="1:19" ht="33.75" customHeight="1">
      <c r="A7" s="96" t="s">
        <v>109</v>
      </c>
      <c r="B7" s="97"/>
      <c r="C7" s="97"/>
      <c r="D7" s="97"/>
      <c r="E7" s="98"/>
      <c r="F7" s="23">
        <f>G7</f>
        <v>0</v>
      </c>
      <c r="G7" s="25">
        <v>0</v>
      </c>
      <c r="H7" s="25">
        <v>0</v>
      </c>
      <c r="I7" s="74">
        <f>J7</f>
        <v>0</v>
      </c>
      <c r="J7" s="60">
        <v>0</v>
      </c>
      <c r="K7" s="60">
        <v>0</v>
      </c>
      <c r="L7" s="23">
        <f>M7</f>
        <v>0</v>
      </c>
      <c r="M7" s="24">
        <v>0</v>
      </c>
      <c r="N7" s="24">
        <v>0</v>
      </c>
      <c r="P7" s="74">
        <f>Q7</f>
        <v>0</v>
      </c>
      <c r="Q7" s="60">
        <v>0</v>
      </c>
      <c r="R7" s="60">
        <v>0</v>
      </c>
      <c r="S7" s="86"/>
    </row>
    <row r="8" spans="1:19" ht="50.25" customHeight="1">
      <c r="A8" s="96" t="s">
        <v>113</v>
      </c>
      <c r="B8" s="97"/>
      <c r="C8" s="97"/>
      <c r="D8" s="97"/>
      <c r="E8" s="98"/>
      <c r="F8" s="23">
        <f>H8</f>
        <v>0</v>
      </c>
      <c r="G8" s="24">
        <v>0</v>
      </c>
      <c r="H8" s="24">
        <v>0</v>
      </c>
      <c r="I8" s="74">
        <f>K8</f>
        <v>0</v>
      </c>
      <c r="J8" s="60">
        <v>0</v>
      </c>
      <c r="K8" s="60">
        <v>0</v>
      </c>
      <c r="L8" s="23">
        <f>N8</f>
        <v>0</v>
      </c>
      <c r="M8" s="24">
        <v>0</v>
      </c>
      <c r="N8" s="24">
        <v>0</v>
      </c>
      <c r="P8" s="74">
        <f>R8</f>
        <v>0</v>
      </c>
      <c r="Q8" s="60">
        <v>0</v>
      </c>
      <c r="R8" s="60">
        <v>0</v>
      </c>
      <c r="S8" s="86"/>
    </row>
    <row r="9" spans="1:19" ht="50.25" customHeight="1">
      <c r="A9" s="96" t="s">
        <v>114</v>
      </c>
      <c r="B9" s="97"/>
      <c r="C9" s="97"/>
      <c r="D9" s="97"/>
      <c r="E9" s="98"/>
      <c r="F9" s="23">
        <f>H9</f>
        <v>0</v>
      </c>
      <c r="G9" s="24">
        <v>0</v>
      </c>
      <c r="H9" s="24">
        <v>0</v>
      </c>
      <c r="I9" s="74">
        <f>K9</f>
        <v>0</v>
      </c>
      <c r="J9" s="60">
        <v>0</v>
      </c>
      <c r="K9" s="60">
        <v>0</v>
      </c>
      <c r="L9" s="23">
        <f>N9</f>
        <v>0</v>
      </c>
      <c r="M9" s="24">
        <v>0</v>
      </c>
      <c r="N9" s="24">
        <v>0</v>
      </c>
      <c r="P9" s="74">
        <f>R9</f>
        <v>0</v>
      </c>
      <c r="Q9" s="60">
        <v>0</v>
      </c>
      <c r="R9" s="60">
        <v>0</v>
      </c>
      <c r="S9" s="86"/>
    </row>
    <row r="10" spans="1:19" ht="38.25" customHeight="1">
      <c r="A10" s="88" t="s">
        <v>108</v>
      </c>
      <c r="B10" s="89"/>
      <c r="C10" s="89"/>
      <c r="D10" s="89"/>
      <c r="E10" s="90"/>
      <c r="F10" s="61">
        <f>G10+H10</f>
        <v>1422143.1900000002</v>
      </c>
      <c r="G10" s="61">
        <f>G12+G94</f>
        <v>1422143.1900000002</v>
      </c>
      <c r="H10" s="61">
        <f>H12+H94</f>
        <v>0</v>
      </c>
      <c r="I10" s="61">
        <f>J10+K10</f>
        <v>1666500</v>
      </c>
      <c r="J10" s="61">
        <f>J12+J94</f>
        <v>1666500</v>
      </c>
      <c r="K10" s="61">
        <f>K12+K94</f>
        <v>0</v>
      </c>
      <c r="L10" s="26">
        <f>M10+N10</f>
        <v>1834100</v>
      </c>
      <c r="M10" s="26">
        <f>M12+M94</f>
        <v>1834100</v>
      </c>
      <c r="N10" s="26">
        <f>N12+N94</f>
        <v>0</v>
      </c>
      <c r="P10" s="61">
        <f>Q10+R10</f>
        <v>1926000</v>
      </c>
      <c r="Q10" s="61">
        <f>Q12+Q94</f>
        <v>1926000</v>
      </c>
      <c r="R10" s="61">
        <f>R12+R94</f>
        <v>0</v>
      </c>
      <c r="S10" s="86"/>
    </row>
    <row r="11" spans="1:19" ht="24" customHeight="1">
      <c r="A11" s="91" t="s">
        <v>110</v>
      </c>
      <c r="B11" s="92"/>
      <c r="C11" s="92"/>
      <c r="D11" s="93"/>
      <c r="E11" s="27" t="s">
        <v>3</v>
      </c>
      <c r="F11" s="61">
        <v>180</v>
      </c>
      <c r="G11" s="62"/>
      <c r="H11" s="62"/>
      <c r="I11" s="61">
        <v>182</v>
      </c>
      <c r="J11" s="62"/>
      <c r="K11" s="62"/>
      <c r="L11" s="26">
        <v>182</v>
      </c>
      <c r="M11" s="28"/>
      <c r="N11" s="28"/>
      <c r="P11" s="61">
        <v>182</v>
      </c>
      <c r="Q11" s="62"/>
      <c r="R11" s="62"/>
      <c r="S11" s="86"/>
    </row>
    <row r="12" spans="1:19" ht="12.75">
      <c r="A12" s="29">
        <v>2</v>
      </c>
      <c r="B12" s="29"/>
      <c r="C12" s="29"/>
      <c r="D12" s="29"/>
      <c r="E12" s="30" t="s">
        <v>4</v>
      </c>
      <c r="F12" s="61">
        <f t="shared" ref="F12:F24" si="0">G12+H12</f>
        <v>1418293.1900000002</v>
      </c>
      <c r="G12" s="61">
        <f>G13+G16+G59+G60+G68+G70+G79+G89</f>
        <v>1418293.1900000002</v>
      </c>
      <c r="H12" s="61">
        <f>H13+H16+H59+H60+H68+H70+H79+H89</f>
        <v>0</v>
      </c>
      <c r="I12" s="61">
        <f t="shared" ref="I12:I24" si="1">J12+K12</f>
        <v>1663500</v>
      </c>
      <c r="J12" s="61">
        <f>J13+J16+J59+J60+J68+J70+J79+J89</f>
        <v>1663500</v>
      </c>
      <c r="K12" s="61">
        <f>K13+K16+K59+K60+K68+K70+K79+K89</f>
        <v>0</v>
      </c>
      <c r="L12" s="26">
        <f t="shared" ref="L12:L24" si="2">M12+N12</f>
        <v>1831100</v>
      </c>
      <c r="M12" s="26">
        <f>M13+M16+M59+M60+M68+M70+M79+M89</f>
        <v>1831100</v>
      </c>
      <c r="N12" s="26">
        <f>N13+N16+N59+N60+N68+N70+N79+N89</f>
        <v>0</v>
      </c>
      <c r="P12" s="61">
        <f t="shared" ref="P12" si="3">Q12+R12</f>
        <v>1910750</v>
      </c>
      <c r="Q12" s="61">
        <f>Q13+Q16+Q59+Q60+Q68+Q70+Q79+Q89</f>
        <v>1910750</v>
      </c>
      <c r="R12" s="61">
        <f>R13+R16+R59+R60+R68+R70+R79+R89</f>
        <v>0</v>
      </c>
      <c r="S12" s="85"/>
    </row>
    <row r="13" spans="1:19" ht="12.75">
      <c r="A13" s="29">
        <v>2</v>
      </c>
      <c r="B13" s="29">
        <v>1</v>
      </c>
      <c r="C13" s="29"/>
      <c r="D13" s="29"/>
      <c r="E13" s="31" t="s">
        <v>5</v>
      </c>
      <c r="F13" s="63">
        <f t="shared" si="0"/>
        <v>1032538.29</v>
      </c>
      <c r="G13" s="63">
        <f>G14</f>
        <v>1032538.29</v>
      </c>
      <c r="H13" s="63">
        <f>H14</f>
        <v>0</v>
      </c>
      <c r="I13" s="63">
        <f>J13+K13</f>
        <v>1263900</v>
      </c>
      <c r="J13" s="63">
        <f>J14</f>
        <v>1263900</v>
      </c>
      <c r="K13" s="63">
        <f>K14</f>
        <v>0</v>
      </c>
      <c r="L13" s="32">
        <f>M13+N13</f>
        <v>1404000</v>
      </c>
      <c r="M13" s="32">
        <f>M14</f>
        <v>1404000</v>
      </c>
      <c r="N13" s="32">
        <f>N14</f>
        <v>0</v>
      </c>
      <c r="P13" s="63">
        <f>Q13+R13</f>
        <v>1486500</v>
      </c>
      <c r="Q13" s="63">
        <f>Q14</f>
        <v>1486500</v>
      </c>
      <c r="R13" s="63">
        <f>R14</f>
        <v>0</v>
      </c>
      <c r="S13" s="85"/>
    </row>
    <row r="14" spans="1:19" ht="12.75">
      <c r="A14" s="29">
        <v>2</v>
      </c>
      <c r="B14" s="29">
        <v>1</v>
      </c>
      <c r="C14" s="29">
        <v>1</v>
      </c>
      <c r="D14" s="29"/>
      <c r="E14" s="33" t="s">
        <v>6</v>
      </c>
      <c r="F14" s="63">
        <f t="shared" si="0"/>
        <v>1032538.29</v>
      </c>
      <c r="G14" s="63">
        <f>G15</f>
        <v>1032538.29</v>
      </c>
      <c r="H14" s="63">
        <f>H15</f>
        <v>0</v>
      </c>
      <c r="I14" s="63">
        <f t="shared" si="1"/>
        <v>1263900</v>
      </c>
      <c r="J14" s="63">
        <f>J15</f>
        <v>1263900</v>
      </c>
      <c r="K14" s="63">
        <f>K15</f>
        <v>0</v>
      </c>
      <c r="L14" s="32">
        <f t="shared" si="2"/>
        <v>1404000</v>
      </c>
      <c r="M14" s="32">
        <f>M15</f>
        <v>1404000</v>
      </c>
      <c r="N14" s="32">
        <f>N15</f>
        <v>0</v>
      </c>
      <c r="P14" s="63">
        <f t="shared" ref="P14" si="4">Q14+R14</f>
        <v>1486500</v>
      </c>
      <c r="Q14" s="63">
        <f>Q15</f>
        <v>1486500</v>
      </c>
      <c r="R14" s="63">
        <f>R15</f>
        <v>0</v>
      </c>
      <c r="S14" s="85"/>
    </row>
    <row r="15" spans="1:19" ht="25.5">
      <c r="A15" s="29">
        <v>2</v>
      </c>
      <c r="B15" s="29">
        <v>1</v>
      </c>
      <c r="C15" s="29">
        <v>1</v>
      </c>
      <c r="D15" s="29">
        <v>1</v>
      </c>
      <c r="E15" s="34" t="s">
        <v>7</v>
      </c>
      <c r="F15" s="63">
        <f t="shared" si="0"/>
        <v>1032538.29</v>
      </c>
      <c r="G15" s="63">
        <v>1032538.29</v>
      </c>
      <c r="H15" s="63">
        <v>0</v>
      </c>
      <c r="I15" s="63">
        <f>J15+K15</f>
        <v>1263900</v>
      </c>
      <c r="J15" s="63">
        <v>1263900</v>
      </c>
      <c r="K15" s="63">
        <v>0</v>
      </c>
      <c r="L15" s="32">
        <f>M15+N15</f>
        <v>1404000</v>
      </c>
      <c r="M15" s="32">
        <v>1404000</v>
      </c>
      <c r="N15" s="32">
        <v>0</v>
      </c>
      <c r="P15" s="63">
        <f>Q15+R15</f>
        <v>1486500</v>
      </c>
      <c r="Q15" s="63">
        <v>1486500</v>
      </c>
      <c r="R15" s="63">
        <v>0</v>
      </c>
      <c r="S15" s="85"/>
    </row>
    <row r="16" spans="1:19" ht="12.75">
      <c r="A16" s="29">
        <v>2</v>
      </c>
      <c r="B16" s="29">
        <v>2</v>
      </c>
      <c r="C16" s="29"/>
      <c r="D16" s="29"/>
      <c r="E16" s="31" t="s">
        <v>8</v>
      </c>
      <c r="F16" s="63">
        <f t="shared" si="0"/>
        <v>379741.80000000005</v>
      </c>
      <c r="G16" s="63">
        <f>G17+G18+G21+G35+G36+G37+G38+G39+G46</f>
        <v>379741.80000000005</v>
      </c>
      <c r="H16" s="63">
        <f>H17+H18+H21+H35+H36+H37+H38+H39+H46</f>
        <v>0</v>
      </c>
      <c r="I16" s="63">
        <f t="shared" si="1"/>
        <v>391470</v>
      </c>
      <c r="J16" s="63">
        <f>J17+J18+J21+J35+J36+J37+J38+J39+J46</f>
        <v>391470</v>
      </c>
      <c r="K16" s="63">
        <f>K17+K18+K21+K35+K36+K37+K38+K39+K46</f>
        <v>0</v>
      </c>
      <c r="L16" s="32">
        <f t="shared" si="2"/>
        <v>418970</v>
      </c>
      <c r="M16" s="32">
        <f>M17+M18+M21+M35+M36+M37+M38+M39+M46</f>
        <v>418970</v>
      </c>
      <c r="N16" s="32">
        <f>N17+N18+N21+N35+N36+N37+N38+N39+N46</f>
        <v>0</v>
      </c>
      <c r="P16" s="63">
        <f t="shared" ref="P16:P21" si="5">Q16+R16</f>
        <v>416250</v>
      </c>
      <c r="Q16" s="63">
        <f>Q17+Q18+Q21+Q35+Q36+Q37+Q38+Q39+Q46</f>
        <v>416250</v>
      </c>
      <c r="R16" s="63">
        <f>R17+R18+R21+R35+R36+R37+R38+R39+R46</f>
        <v>0</v>
      </c>
      <c r="S16" s="85"/>
    </row>
    <row r="17" spans="1:19" ht="25.5">
      <c r="A17" s="29">
        <v>2</v>
      </c>
      <c r="B17" s="29">
        <v>2</v>
      </c>
      <c r="C17" s="29">
        <v>1</v>
      </c>
      <c r="D17" s="29"/>
      <c r="E17" s="33" t="s">
        <v>9</v>
      </c>
      <c r="F17" s="75">
        <f t="shared" si="0"/>
        <v>0</v>
      </c>
      <c r="G17" s="64">
        <v>0</v>
      </c>
      <c r="H17" s="76">
        <v>0</v>
      </c>
      <c r="I17" s="75">
        <f t="shared" si="1"/>
        <v>0</v>
      </c>
      <c r="J17" s="64">
        <v>0</v>
      </c>
      <c r="K17" s="64">
        <v>0</v>
      </c>
      <c r="L17" s="35">
        <f t="shared" si="2"/>
        <v>0</v>
      </c>
      <c r="M17" s="36">
        <v>0</v>
      </c>
      <c r="N17" s="36">
        <v>0</v>
      </c>
      <c r="P17" s="75">
        <f t="shared" si="5"/>
        <v>0</v>
      </c>
      <c r="Q17" s="64">
        <v>0</v>
      </c>
      <c r="R17" s="64">
        <v>0</v>
      </c>
      <c r="S17" s="85"/>
    </row>
    <row r="18" spans="1:19" ht="12.75">
      <c r="A18" s="29">
        <v>2</v>
      </c>
      <c r="B18" s="29">
        <v>2</v>
      </c>
      <c r="C18" s="29">
        <v>2</v>
      </c>
      <c r="D18" s="29"/>
      <c r="E18" s="33" t="s">
        <v>10</v>
      </c>
      <c r="F18" s="75">
        <f t="shared" si="0"/>
        <v>5330</v>
      </c>
      <c r="G18" s="65">
        <f>G19+G20</f>
        <v>5330</v>
      </c>
      <c r="H18" s="77">
        <f>H19+H20</f>
        <v>0</v>
      </c>
      <c r="I18" s="75">
        <f t="shared" si="1"/>
        <v>6000</v>
      </c>
      <c r="J18" s="65">
        <f>J19+J20</f>
        <v>6000</v>
      </c>
      <c r="K18" s="65">
        <f>K19+K20</f>
        <v>0</v>
      </c>
      <c r="L18" s="35">
        <f t="shared" si="2"/>
        <v>6000</v>
      </c>
      <c r="M18" s="37">
        <f>M19+M20</f>
        <v>6000</v>
      </c>
      <c r="N18" s="37">
        <f>N19+N20</f>
        <v>0</v>
      </c>
      <c r="P18" s="75">
        <f t="shared" si="5"/>
        <v>6000</v>
      </c>
      <c r="Q18" s="65">
        <f>Q19+Q20</f>
        <v>6000</v>
      </c>
      <c r="R18" s="65">
        <f>R19+R20</f>
        <v>0</v>
      </c>
      <c r="S18" s="85"/>
    </row>
    <row r="19" spans="1:19" ht="25.5">
      <c r="A19" s="29">
        <v>2</v>
      </c>
      <c r="B19" s="29">
        <v>2</v>
      </c>
      <c r="C19" s="29">
        <v>2</v>
      </c>
      <c r="D19" s="29">
        <v>1</v>
      </c>
      <c r="E19" s="34" t="s">
        <v>11</v>
      </c>
      <c r="F19" s="67">
        <f t="shared" si="0"/>
        <v>5330</v>
      </c>
      <c r="G19" s="66">
        <v>5330</v>
      </c>
      <c r="H19" s="78">
        <v>0</v>
      </c>
      <c r="I19" s="67">
        <f t="shared" si="1"/>
        <v>6000</v>
      </c>
      <c r="J19" s="66">
        <v>6000</v>
      </c>
      <c r="K19" s="66">
        <v>0</v>
      </c>
      <c r="L19" s="38">
        <f t="shared" si="2"/>
        <v>6000</v>
      </c>
      <c r="M19" s="39">
        <v>6000</v>
      </c>
      <c r="N19" s="39">
        <v>0</v>
      </c>
      <c r="P19" s="67">
        <f t="shared" si="5"/>
        <v>6000</v>
      </c>
      <c r="Q19" s="66">
        <v>6000</v>
      </c>
      <c r="R19" s="66">
        <v>0</v>
      </c>
      <c r="S19" s="85"/>
    </row>
    <row r="20" spans="1:19" ht="25.5">
      <c r="A20" s="29">
        <v>2</v>
      </c>
      <c r="B20" s="29">
        <v>2</v>
      </c>
      <c r="C20" s="29">
        <v>2</v>
      </c>
      <c r="D20" s="29">
        <v>2</v>
      </c>
      <c r="E20" s="34" t="s">
        <v>12</v>
      </c>
      <c r="F20" s="67">
        <f t="shared" si="0"/>
        <v>0</v>
      </c>
      <c r="G20" s="66">
        <v>0</v>
      </c>
      <c r="H20" s="78">
        <v>0</v>
      </c>
      <c r="I20" s="67">
        <f t="shared" si="1"/>
        <v>0</v>
      </c>
      <c r="J20" s="66">
        <v>0</v>
      </c>
      <c r="K20" s="66">
        <v>0</v>
      </c>
      <c r="L20" s="38">
        <f t="shared" si="2"/>
        <v>0</v>
      </c>
      <c r="M20" s="39">
        <v>0</v>
      </c>
      <c r="N20" s="39">
        <v>0</v>
      </c>
      <c r="P20" s="67">
        <f t="shared" si="5"/>
        <v>0</v>
      </c>
      <c r="Q20" s="66">
        <v>0</v>
      </c>
      <c r="R20" s="66">
        <v>0</v>
      </c>
      <c r="S20" s="85"/>
    </row>
    <row r="21" spans="1:19" ht="12.75">
      <c r="A21" s="29">
        <v>2</v>
      </c>
      <c r="B21" s="29">
        <v>2</v>
      </c>
      <c r="C21" s="29">
        <v>3</v>
      </c>
      <c r="D21" s="29"/>
      <c r="E21" s="33" t="s">
        <v>13</v>
      </c>
      <c r="F21" s="75">
        <f t="shared" si="0"/>
        <v>124745.79</v>
      </c>
      <c r="G21" s="65">
        <f>G22+G23+G24+G25+G26+G27+G28+G29+G30+G31+G32+G33+G34</f>
        <v>124745.79</v>
      </c>
      <c r="H21" s="65">
        <f>H22+H23+H24+H25+H26+H27+H28+H29+H30+H31+H32+H33+H34</f>
        <v>0</v>
      </c>
      <c r="I21" s="75">
        <f t="shared" si="1"/>
        <v>125650</v>
      </c>
      <c r="J21" s="65">
        <f>J22+J23+J24+J25+J26+J27+J28+J29+J30+J31+J32+J33+J34</f>
        <v>125650</v>
      </c>
      <c r="K21" s="65">
        <f>K22+K23+K24+K25+K26+K27+K28+K29+K30+K31+K32+K33+K34</f>
        <v>0</v>
      </c>
      <c r="L21" s="35">
        <f t="shared" si="2"/>
        <v>148150</v>
      </c>
      <c r="M21" s="37">
        <f>M22+M23+M24+M25+M26+M27+M28+M29+M30+M31+M32+M33+M34</f>
        <v>148150</v>
      </c>
      <c r="N21" s="37">
        <f>N22+N23+N24+N25+N26+N27+N28+N29+N30+N31+N32+N33+N34</f>
        <v>0</v>
      </c>
      <c r="P21" s="75">
        <f t="shared" si="5"/>
        <v>147450</v>
      </c>
      <c r="Q21" s="65">
        <f>Q22+Q23+Q24+Q25+Q26+Q27+Q28+Q29+Q30+Q31+Q32+Q33+Q34</f>
        <v>147450</v>
      </c>
      <c r="R21" s="65">
        <f>R22+R23+R24+R25+R26+R27+R28+R29+R30+R31+R32+R33+R34</f>
        <v>0</v>
      </c>
      <c r="S21" s="85"/>
    </row>
    <row r="22" spans="1:19" ht="89.25">
      <c r="A22" s="29">
        <v>2</v>
      </c>
      <c r="B22" s="29">
        <v>2</v>
      </c>
      <c r="C22" s="29">
        <v>3</v>
      </c>
      <c r="D22" s="29">
        <v>1</v>
      </c>
      <c r="E22" s="34" t="s">
        <v>14</v>
      </c>
      <c r="F22" s="67">
        <f t="shared" si="0"/>
        <v>14999.05</v>
      </c>
      <c r="G22" s="66">
        <v>14999.05</v>
      </c>
      <c r="H22" s="78"/>
      <c r="I22" s="67">
        <f>J22+K22</f>
        <v>14000</v>
      </c>
      <c r="J22" s="66">
        <f>8000+3000+3000</f>
        <v>14000</v>
      </c>
      <c r="K22" s="66"/>
      <c r="L22" s="38">
        <f>M22+N22</f>
        <v>15000</v>
      </c>
      <c r="M22" s="39">
        <v>15000</v>
      </c>
      <c r="N22" s="39"/>
      <c r="P22" s="67">
        <f>Q22+R22</f>
        <v>14000</v>
      </c>
      <c r="Q22" s="66">
        <v>14000</v>
      </c>
      <c r="R22" s="66"/>
      <c r="S22" s="85"/>
    </row>
    <row r="23" spans="1:19" ht="25.5">
      <c r="A23" s="29">
        <v>2</v>
      </c>
      <c r="B23" s="29">
        <v>2</v>
      </c>
      <c r="C23" s="29">
        <v>3</v>
      </c>
      <c r="D23" s="29">
        <v>2</v>
      </c>
      <c r="E23" s="40" t="s">
        <v>58</v>
      </c>
      <c r="F23" s="67">
        <f t="shared" si="0"/>
        <v>0</v>
      </c>
      <c r="G23" s="66">
        <v>0</v>
      </c>
      <c r="H23" s="78"/>
      <c r="I23" s="67">
        <f t="shared" si="1"/>
        <v>0</v>
      </c>
      <c r="J23" s="66">
        <v>0</v>
      </c>
      <c r="K23" s="66"/>
      <c r="L23" s="38">
        <f t="shared" si="2"/>
        <v>0</v>
      </c>
      <c r="M23" s="39">
        <v>0</v>
      </c>
      <c r="N23" s="39"/>
      <c r="P23" s="67">
        <f t="shared" ref="P23:P24" si="6">Q23+R23</f>
        <v>0</v>
      </c>
      <c r="Q23" s="66">
        <v>0</v>
      </c>
      <c r="R23" s="66"/>
      <c r="S23" s="85"/>
    </row>
    <row r="24" spans="1:19" ht="89.25">
      <c r="A24" s="29">
        <v>2</v>
      </c>
      <c r="B24" s="29">
        <v>2</v>
      </c>
      <c r="C24" s="29">
        <v>3</v>
      </c>
      <c r="D24" s="29">
        <v>3</v>
      </c>
      <c r="E24" s="40" t="s">
        <v>15</v>
      </c>
      <c r="F24" s="67">
        <f t="shared" si="0"/>
        <v>100</v>
      </c>
      <c r="G24" s="66">
        <v>100</v>
      </c>
      <c r="H24" s="78"/>
      <c r="I24" s="67">
        <f t="shared" si="1"/>
        <v>100</v>
      </c>
      <c r="J24" s="66">
        <v>100</v>
      </c>
      <c r="K24" s="66"/>
      <c r="L24" s="38">
        <f t="shared" si="2"/>
        <v>100</v>
      </c>
      <c r="M24" s="39">
        <v>100</v>
      </c>
      <c r="N24" s="39"/>
      <c r="P24" s="67">
        <f t="shared" si="6"/>
        <v>100</v>
      </c>
      <c r="Q24" s="66">
        <v>100</v>
      </c>
      <c r="R24" s="66"/>
      <c r="S24" s="85"/>
    </row>
    <row r="25" spans="1:19" ht="38.25">
      <c r="A25" s="29">
        <v>2</v>
      </c>
      <c r="B25" s="29">
        <v>2</v>
      </c>
      <c r="C25" s="29">
        <v>3</v>
      </c>
      <c r="D25" s="29">
        <v>4</v>
      </c>
      <c r="E25" s="34" t="s">
        <v>16</v>
      </c>
      <c r="F25" s="67">
        <f>G25+H25</f>
        <v>3880</v>
      </c>
      <c r="G25" s="67">
        <v>3880</v>
      </c>
      <c r="H25" s="79">
        <v>0</v>
      </c>
      <c r="I25" s="67">
        <f>J25+K25</f>
        <v>3700</v>
      </c>
      <c r="J25" s="67">
        <f>3700</f>
        <v>3700</v>
      </c>
      <c r="K25" s="67">
        <v>0</v>
      </c>
      <c r="L25" s="38">
        <f>M25+N25</f>
        <v>3700</v>
      </c>
      <c r="M25" s="38">
        <f>3700</f>
        <v>3700</v>
      </c>
      <c r="N25" s="38">
        <v>0</v>
      </c>
      <c r="P25" s="67">
        <f>Q25+R25</f>
        <v>4700</v>
      </c>
      <c r="Q25" s="67">
        <v>4700</v>
      </c>
      <c r="R25" s="67">
        <v>0</v>
      </c>
      <c r="S25" s="85"/>
    </row>
    <row r="26" spans="1:19" ht="38.25">
      <c r="A26" s="29">
        <v>2</v>
      </c>
      <c r="B26" s="29">
        <v>2</v>
      </c>
      <c r="C26" s="29">
        <v>3</v>
      </c>
      <c r="D26" s="29">
        <v>5</v>
      </c>
      <c r="E26" s="34" t="s">
        <v>17</v>
      </c>
      <c r="F26" s="67">
        <f t="shared" ref="F26:F45" si="7">G26+H26</f>
        <v>5993.6</v>
      </c>
      <c r="G26" s="67">
        <v>5993.6</v>
      </c>
      <c r="H26" s="79">
        <v>0</v>
      </c>
      <c r="I26" s="67">
        <f t="shared" ref="I26:I45" si="8">J26+K26</f>
        <v>8700</v>
      </c>
      <c r="J26" s="67">
        <f>6000+2700</f>
        <v>8700</v>
      </c>
      <c r="K26" s="67">
        <v>0</v>
      </c>
      <c r="L26" s="38">
        <f t="shared" ref="L26:L45" si="9">M26+N26</f>
        <v>8700</v>
      </c>
      <c r="M26" s="38">
        <f>6000+2700</f>
        <v>8700</v>
      </c>
      <c r="N26" s="38">
        <v>0</v>
      </c>
      <c r="P26" s="67">
        <f t="shared" ref="P26:P45" si="10">Q26+R26</f>
        <v>8700</v>
      </c>
      <c r="Q26" s="67">
        <f>6000+2700</f>
        <v>8700</v>
      </c>
      <c r="R26" s="67">
        <v>0</v>
      </c>
      <c r="S26" s="85"/>
    </row>
    <row r="27" spans="1:19" ht="51">
      <c r="A27" s="29">
        <v>2</v>
      </c>
      <c r="B27" s="29">
        <v>2</v>
      </c>
      <c r="C27" s="29">
        <v>3</v>
      </c>
      <c r="D27" s="29">
        <v>6</v>
      </c>
      <c r="E27" s="34" t="s">
        <v>59</v>
      </c>
      <c r="F27" s="67">
        <f t="shared" si="7"/>
        <v>0</v>
      </c>
      <c r="G27" s="66">
        <v>0</v>
      </c>
      <c r="H27" s="78"/>
      <c r="I27" s="67">
        <f t="shared" si="8"/>
        <v>0</v>
      </c>
      <c r="J27" s="66">
        <v>0</v>
      </c>
      <c r="K27" s="66"/>
      <c r="L27" s="38">
        <f t="shared" si="9"/>
        <v>0</v>
      </c>
      <c r="M27" s="39">
        <v>0</v>
      </c>
      <c r="N27" s="39"/>
      <c r="P27" s="67">
        <f t="shared" si="10"/>
        <v>0</v>
      </c>
      <c r="Q27" s="66">
        <v>0</v>
      </c>
      <c r="R27" s="66"/>
      <c r="S27" s="85"/>
    </row>
    <row r="28" spans="1:19" ht="38.25">
      <c r="A28" s="29">
        <v>2</v>
      </c>
      <c r="B28" s="29">
        <v>2</v>
      </c>
      <c r="C28" s="29">
        <v>3</v>
      </c>
      <c r="D28" s="29">
        <v>7</v>
      </c>
      <c r="E28" s="41" t="s">
        <v>60</v>
      </c>
      <c r="F28" s="67">
        <f t="shared" si="7"/>
        <v>8997.5</v>
      </c>
      <c r="G28" s="66">
        <v>8997.5</v>
      </c>
      <c r="H28" s="78"/>
      <c r="I28" s="67">
        <f t="shared" si="8"/>
        <v>8500</v>
      </c>
      <c r="J28" s="66">
        <f>6500+2000</f>
        <v>8500</v>
      </c>
      <c r="K28" s="66"/>
      <c r="L28" s="38">
        <f t="shared" si="9"/>
        <v>8500</v>
      </c>
      <c r="M28" s="39">
        <f>6500+2000</f>
        <v>8500</v>
      </c>
      <c r="N28" s="39"/>
      <c r="P28" s="67">
        <f t="shared" si="10"/>
        <v>8500</v>
      </c>
      <c r="Q28" s="66">
        <f>6500+2000</f>
        <v>8500</v>
      </c>
      <c r="R28" s="66"/>
      <c r="S28" s="85"/>
    </row>
    <row r="29" spans="1:19" ht="51">
      <c r="A29" s="29">
        <v>2</v>
      </c>
      <c r="B29" s="29">
        <v>2</v>
      </c>
      <c r="C29" s="29">
        <v>3</v>
      </c>
      <c r="D29" s="29">
        <v>8</v>
      </c>
      <c r="E29" s="34" t="s">
        <v>18</v>
      </c>
      <c r="F29" s="67">
        <f t="shared" si="7"/>
        <v>0</v>
      </c>
      <c r="G29" s="66"/>
      <c r="H29" s="78"/>
      <c r="I29" s="67">
        <f t="shared" si="8"/>
        <v>0</v>
      </c>
      <c r="J29" s="66"/>
      <c r="K29" s="66"/>
      <c r="L29" s="38">
        <f t="shared" si="9"/>
        <v>0</v>
      </c>
      <c r="M29" s="39"/>
      <c r="N29" s="39"/>
      <c r="P29" s="67">
        <f t="shared" si="10"/>
        <v>0</v>
      </c>
      <c r="Q29" s="66"/>
      <c r="R29" s="66"/>
      <c r="S29" s="85"/>
    </row>
    <row r="30" spans="1:19" ht="89.25">
      <c r="A30" s="29">
        <v>2</v>
      </c>
      <c r="B30" s="29">
        <v>2</v>
      </c>
      <c r="C30" s="29">
        <v>3</v>
      </c>
      <c r="D30" s="29">
        <v>9</v>
      </c>
      <c r="E30" s="34" t="s">
        <v>61</v>
      </c>
      <c r="F30" s="67">
        <f t="shared" si="7"/>
        <v>0</v>
      </c>
      <c r="G30" s="66"/>
      <c r="H30" s="78"/>
      <c r="I30" s="67">
        <f t="shared" si="8"/>
        <v>0</v>
      </c>
      <c r="J30" s="66"/>
      <c r="K30" s="66"/>
      <c r="L30" s="38">
        <f t="shared" si="9"/>
        <v>0</v>
      </c>
      <c r="M30" s="39"/>
      <c r="N30" s="39"/>
      <c r="P30" s="67">
        <f t="shared" si="10"/>
        <v>0</v>
      </c>
      <c r="Q30" s="66"/>
      <c r="R30" s="66"/>
      <c r="S30" s="85"/>
    </row>
    <row r="31" spans="1:19" ht="25.5">
      <c r="A31" s="29">
        <v>2</v>
      </c>
      <c r="B31" s="29">
        <v>2</v>
      </c>
      <c r="C31" s="29">
        <v>3</v>
      </c>
      <c r="D31" s="29">
        <v>10</v>
      </c>
      <c r="E31" s="34" t="s">
        <v>19</v>
      </c>
      <c r="F31" s="67">
        <f t="shared" si="7"/>
        <v>4814.2299999999996</v>
      </c>
      <c r="G31" s="66">
        <v>4814.2299999999996</v>
      </c>
      <c r="H31" s="78"/>
      <c r="I31" s="67">
        <f t="shared" si="8"/>
        <v>5100</v>
      </c>
      <c r="J31" s="66">
        <v>5100</v>
      </c>
      <c r="K31" s="66"/>
      <c r="L31" s="38">
        <f t="shared" si="9"/>
        <v>5100</v>
      </c>
      <c r="M31" s="39">
        <v>5100</v>
      </c>
      <c r="N31" s="39"/>
      <c r="P31" s="67">
        <f t="shared" si="10"/>
        <v>5100</v>
      </c>
      <c r="Q31" s="66">
        <v>5100</v>
      </c>
      <c r="R31" s="66"/>
      <c r="S31" s="85"/>
    </row>
    <row r="32" spans="1:19" ht="25.5">
      <c r="A32" s="29">
        <v>2</v>
      </c>
      <c r="B32" s="29">
        <v>2</v>
      </c>
      <c r="C32" s="29">
        <v>3</v>
      </c>
      <c r="D32" s="29">
        <v>11</v>
      </c>
      <c r="E32" s="34" t="s">
        <v>20</v>
      </c>
      <c r="F32" s="67">
        <f t="shared" si="7"/>
        <v>15.2</v>
      </c>
      <c r="G32" s="66">
        <v>15.2</v>
      </c>
      <c r="H32" s="78"/>
      <c r="I32" s="67">
        <f t="shared" si="8"/>
        <v>50</v>
      </c>
      <c r="J32" s="66">
        <v>50</v>
      </c>
      <c r="K32" s="66"/>
      <c r="L32" s="38">
        <f t="shared" si="9"/>
        <v>50</v>
      </c>
      <c r="M32" s="39">
        <v>50</v>
      </c>
      <c r="N32" s="39"/>
      <c r="P32" s="67">
        <f t="shared" si="10"/>
        <v>50</v>
      </c>
      <c r="Q32" s="66">
        <v>50</v>
      </c>
      <c r="R32" s="66"/>
      <c r="S32" s="85"/>
    </row>
    <row r="33" spans="1:19" ht="12.75">
      <c r="A33" s="29">
        <v>2</v>
      </c>
      <c r="B33" s="29">
        <v>2</v>
      </c>
      <c r="C33" s="29">
        <v>3</v>
      </c>
      <c r="D33" s="29">
        <v>12</v>
      </c>
      <c r="E33" s="34" t="s">
        <v>21</v>
      </c>
      <c r="F33" s="67">
        <f t="shared" si="7"/>
        <v>75946.509999999995</v>
      </c>
      <c r="G33" s="67">
        <v>75946.509999999995</v>
      </c>
      <c r="H33" s="67">
        <v>0</v>
      </c>
      <c r="I33" s="67">
        <f t="shared" si="8"/>
        <v>75500</v>
      </c>
      <c r="J33" s="67">
        <f>70000+5500</f>
        <v>75500</v>
      </c>
      <c r="K33" s="67">
        <v>0</v>
      </c>
      <c r="L33" s="38">
        <f t="shared" si="9"/>
        <v>97000</v>
      </c>
      <c r="M33" s="38">
        <v>97000</v>
      </c>
      <c r="N33" s="38">
        <v>0</v>
      </c>
      <c r="P33" s="67">
        <f t="shared" si="10"/>
        <v>96300</v>
      </c>
      <c r="Q33" s="67">
        <v>96300</v>
      </c>
      <c r="R33" s="67">
        <v>0</v>
      </c>
      <c r="S33" s="85"/>
    </row>
    <row r="34" spans="1:19" ht="38.25">
      <c r="A34" s="29">
        <v>2</v>
      </c>
      <c r="B34" s="29">
        <v>2</v>
      </c>
      <c r="C34" s="29">
        <v>3</v>
      </c>
      <c r="D34" s="29">
        <v>14</v>
      </c>
      <c r="E34" s="34" t="s">
        <v>22</v>
      </c>
      <c r="F34" s="67">
        <f t="shared" si="7"/>
        <v>9999.7000000000007</v>
      </c>
      <c r="G34" s="66">
        <v>9999.7000000000007</v>
      </c>
      <c r="H34" s="78"/>
      <c r="I34" s="67">
        <f t="shared" si="8"/>
        <v>10000</v>
      </c>
      <c r="J34" s="66">
        <f>5000+5000</f>
        <v>10000</v>
      </c>
      <c r="K34" s="66"/>
      <c r="L34" s="38">
        <f t="shared" si="9"/>
        <v>10000</v>
      </c>
      <c r="M34" s="39">
        <f>5000+5000</f>
        <v>10000</v>
      </c>
      <c r="N34" s="39"/>
      <c r="P34" s="67">
        <f t="shared" si="10"/>
        <v>10000</v>
      </c>
      <c r="Q34" s="66">
        <f>5000+5000</f>
        <v>10000</v>
      </c>
      <c r="R34" s="66"/>
      <c r="S34" s="85"/>
    </row>
    <row r="35" spans="1:19" ht="25.5">
      <c r="A35" s="29">
        <v>2</v>
      </c>
      <c r="B35" s="29">
        <v>2</v>
      </c>
      <c r="C35" s="29">
        <v>4</v>
      </c>
      <c r="D35" s="29"/>
      <c r="E35" s="33" t="s">
        <v>23</v>
      </c>
      <c r="F35" s="75">
        <f t="shared" si="7"/>
        <v>0</v>
      </c>
      <c r="G35" s="64">
        <v>0</v>
      </c>
      <c r="H35" s="76">
        <v>0</v>
      </c>
      <c r="I35" s="75">
        <f t="shared" si="8"/>
        <v>0</v>
      </c>
      <c r="J35" s="64">
        <v>0</v>
      </c>
      <c r="K35" s="64">
        <v>0</v>
      </c>
      <c r="L35" s="35">
        <f t="shared" si="9"/>
        <v>0</v>
      </c>
      <c r="M35" s="36">
        <v>0</v>
      </c>
      <c r="N35" s="36">
        <v>0</v>
      </c>
      <c r="P35" s="75">
        <f t="shared" si="10"/>
        <v>0</v>
      </c>
      <c r="Q35" s="64">
        <v>0</v>
      </c>
      <c r="R35" s="64">
        <v>0</v>
      </c>
      <c r="S35" s="85"/>
    </row>
    <row r="36" spans="1:19" ht="12.75">
      <c r="A36" s="29">
        <v>2</v>
      </c>
      <c r="B36" s="29">
        <v>2</v>
      </c>
      <c r="C36" s="29">
        <v>5</v>
      </c>
      <c r="D36" s="29"/>
      <c r="E36" s="33" t="s">
        <v>62</v>
      </c>
      <c r="F36" s="75">
        <f t="shared" si="7"/>
        <v>210653.62</v>
      </c>
      <c r="G36" s="64">
        <v>210653.62</v>
      </c>
      <c r="H36" s="76"/>
      <c r="I36" s="75">
        <f t="shared" si="8"/>
        <v>215000</v>
      </c>
      <c r="J36" s="64">
        <v>215000</v>
      </c>
      <c r="K36" s="64"/>
      <c r="L36" s="35">
        <f t="shared" si="9"/>
        <v>220000</v>
      </c>
      <c r="M36" s="36">
        <v>220000</v>
      </c>
      <c r="N36" s="36"/>
      <c r="P36" s="75">
        <f t="shared" si="10"/>
        <v>220000</v>
      </c>
      <c r="Q36" s="64">
        <v>220000</v>
      </c>
      <c r="R36" s="64"/>
      <c r="S36" s="85"/>
    </row>
    <row r="37" spans="1:19" ht="12.75">
      <c r="A37" s="29">
        <v>2</v>
      </c>
      <c r="B37" s="29">
        <v>2</v>
      </c>
      <c r="C37" s="29">
        <v>6</v>
      </c>
      <c r="D37" s="29"/>
      <c r="E37" s="33" t="s">
        <v>63</v>
      </c>
      <c r="F37" s="75">
        <f t="shared" si="7"/>
        <v>649.20000000000005</v>
      </c>
      <c r="G37" s="64">
        <v>649.20000000000005</v>
      </c>
      <c r="H37" s="76"/>
      <c r="I37" s="75">
        <f t="shared" si="8"/>
        <v>500</v>
      </c>
      <c r="J37" s="64">
        <v>500</v>
      </c>
      <c r="K37" s="64"/>
      <c r="L37" s="35">
        <f t="shared" si="9"/>
        <v>500</v>
      </c>
      <c r="M37" s="36">
        <v>500</v>
      </c>
      <c r="N37" s="36"/>
      <c r="P37" s="75">
        <f t="shared" si="10"/>
        <v>500</v>
      </c>
      <c r="Q37" s="64">
        <v>500</v>
      </c>
      <c r="R37" s="64"/>
      <c r="S37" s="85"/>
    </row>
    <row r="38" spans="1:19" ht="51">
      <c r="A38" s="29">
        <v>2</v>
      </c>
      <c r="B38" s="29">
        <v>2</v>
      </c>
      <c r="C38" s="29">
        <v>7</v>
      </c>
      <c r="D38" s="29"/>
      <c r="E38" s="33" t="s">
        <v>24</v>
      </c>
      <c r="F38" s="75">
        <f t="shared" si="7"/>
        <v>8798.9</v>
      </c>
      <c r="G38" s="64">
        <v>8798.9</v>
      </c>
      <c r="H38" s="76">
        <v>0</v>
      </c>
      <c r="I38" s="75">
        <f t="shared" si="8"/>
        <v>8000</v>
      </c>
      <c r="J38" s="64">
        <f>5000+3000</f>
        <v>8000</v>
      </c>
      <c r="K38" s="64">
        <v>0</v>
      </c>
      <c r="L38" s="35">
        <f t="shared" si="9"/>
        <v>8000</v>
      </c>
      <c r="M38" s="36">
        <f>5000+3000</f>
        <v>8000</v>
      </c>
      <c r="N38" s="36">
        <v>0</v>
      </c>
      <c r="P38" s="75">
        <f t="shared" si="10"/>
        <v>8000</v>
      </c>
      <c r="Q38" s="64">
        <f>5000+3000</f>
        <v>8000</v>
      </c>
      <c r="R38" s="64">
        <v>0</v>
      </c>
      <c r="S38" s="85"/>
    </row>
    <row r="39" spans="1:19" ht="51">
      <c r="A39" s="29">
        <v>2</v>
      </c>
      <c r="B39" s="29">
        <v>2</v>
      </c>
      <c r="C39" s="29">
        <v>8</v>
      </c>
      <c r="D39" s="29"/>
      <c r="E39" s="33" t="s">
        <v>25</v>
      </c>
      <c r="F39" s="75">
        <f t="shared" si="7"/>
        <v>1293.95</v>
      </c>
      <c r="G39" s="77">
        <f>G40+G41+G42+G43</f>
        <v>1293.95</v>
      </c>
      <c r="H39" s="77">
        <f>SUM(H40:H45)</f>
        <v>0</v>
      </c>
      <c r="I39" s="75">
        <f t="shared" si="8"/>
        <v>8500</v>
      </c>
      <c r="J39" s="65">
        <f>J40+J41+J42+J43+J44+J45</f>
        <v>8500</v>
      </c>
      <c r="K39" s="65">
        <f>SUM(K40:K45)</f>
        <v>0</v>
      </c>
      <c r="L39" s="35">
        <f t="shared" si="9"/>
        <v>8500</v>
      </c>
      <c r="M39" s="37">
        <f>M40+M41+M42+M43+M44+M45</f>
        <v>8500</v>
      </c>
      <c r="N39" s="37">
        <f>SUM(N40:N45)</f>
        <v>0</v>
      </c>
      <c r="P39" s="75">
        <f t="shared" si="10"/>
        <v>5000</v>
      </c>
      <c r="Q39" s="65">
        <f>Q40+Q41+Q42+Q43+Q44+Q45</f>
        <v>5000</v>
      </c>
      <c r="R39" s="65">
        <f>SUM(R40:R45)</f>
        <v>0</v>
      </c>
      <c r="S39" s="85"/>
    </row>
    <row r="40" spans="1:19" ht="25.5">
      <c r="A40" s="29">
        <v>2</v>
      </c>
      <c r="B40" s="29">
        <v>2</v>
      </c>
      <c r="C40" s="29">
        <v>8</v>
      </c>
      <c r="D40" s="29">
        <v>1</v>
      </c>
      <c r="E40" s="34" t="s">
        <v>26</v>
      </c>
      <c r="F40" s="67">
        <f t="shared" si="7"/>
        <v>1293.95</v>
      </c>
      <c r="G40" s="66">
        <v>1293.95</v>
      </c>
      <c r="H40" s="78">
        <v>0</v>
      </c>
      <c r="I40" s="67">
        <f t="shared" si="8"/>
        <v>2000</v>
      </c>
      <c r="J40" s="66">
        <v>2000</v>
      </c>
      <c r="K40" s="66">
        <v>0</v>
      </c>
      <c r="L40" s="38">
        <f t="shared" si="9"/>
        <v>2000</v>
      </c>
      <c r="M40" s="39">
        <v>2000</v>
      </c>
      <c r="N40" s="39">
        <v>0</v>
      </c>
      <c r="P40" s="67">
        <f t="shared" si="10"/>
        <v>2500</v>
      </c>
      <c r="Q40" s="66">
        <v>2500</v>
      </c>
      <c r="R40" s="66">
        <v>0</v>
      </c>
      <c r="S40" s="85"/>
    </row>
    <row r="41" spans="1:19" ht="25.5">
      <c r="A41" s="29">
        <v>2</v>
      </c>
      <c r="B41" s="29">
        <v>2</v>
      </c>
      <c r="C41" s="29">
        <v>8</v>
      </c>
      <c r="D41" s="29">
        <v>2</v>
      </c>
      <c r="E41" s="34" t="s">
        <v>27</v>
      </c>
      <c r="F41" s="67">
        <f t="shared" si="7"/>
        <v>0</v>
      </c>
      <c r="G41" s="66">
        <v>0</v>
      </c>
      <c r="H41" s="78">
        <v>0</v>
      </c>
      <c r="I41" s="67">
        <f t="shared" si="8"/>
        <v>0</v>
      </c>
      <c r="J41" s="66">
        <v>0</v>
      </c>
      <c r="K41" s="66">
        <v>0</v>
      </c>
      <c r="L41" s="38">
        <f t="shared" si="9"/>
        <v>0</v>
      </c>
      <c r="M41" s="39">
        <v>0</v>
      </c>
      <c r="N41" s="39">
        <v>0</v>
      </c>
      <c r="P41" s="67">
        <f t="shared" si="10"/>
        <v>0</v>
      </c>
      <c r="Q41" s="66">
        <v>0</v>
      </c>
      <c r="R41" s="66">
        <v>0</v>
      </c>
      <c r="S41" s="85"/>
    </row>
    <row r="42" spans="1:19" ht="51">
      <c r="A42" s="29">
        <v>2</v>
      </c>
      <c r="B42" s="29">
        <v>2</v>
      </c>
      <c r="C42" s="29">
        <v>8</v>
      </c>
      <c r="D42" s="29">
        <v>3</v>
      </c>
      <c r="E42" s="34" t="s">
        <v>28</v>
      </c>
      <c r="F42" s="67">
        <f t="shared" si="7"/>
        <v>0</v>
      </c>
      <c r="G42" s="66">
        <v>0</v>
      </c>
      <c r="H42" s="78"/>
      <c r="I42" s="67">
        <f t="shared" si="8"/>
        <v>0</v>
      </c>
      <c r="J42" s="66">
        <v>0</v>
      </c>
      <c r="K42" s="66"/>
      <c r="L42" s="38">
        <f t="shared" si="9"/>
        <v>0</v>
      </c>
      <c r="M42" s="39">
        <v>0</v>
      </c>
      <c r="N42" s="39"/>
      <c r="P42" s="67">
        <f t="shared" si="10"/>
        <v>0</v>
      </c>
      <c r="Q42" s="66">
        <v>0</v>
      </c>
      <c r="R42" s="66"/>
      <c r="S42" s="85"/>
    </row>
    <row r="43" spans="1:19" ht="38.25">
      <c r="A43" s="29">
        <v>2</v>
      </c>
      <c r="B43" s="29">
        <v>2</v>
      </c>
      <c r="C43" s="29">
        <v>8</v>
      </c>
      <c r="D43" s="29">
        <v>4</v>
      </c>
      <c r="E43" s="34" t="s">
        <v>29</v>
      </c>
      <c r="F43" s="67">
        <f t="shared" si="7"/>
        <v>0</v>
      </c>
      <c r="G43" s="66">
        <v>0</v>
      </c>
      <c r="H43" s="78">
        <v>0</v>
      </c>
      <c r="I43" s="67">
        <f t="shared" si="8"/>
        <v>6500</v>
      </c>
      <c r="J43" s="66">
        <v>6500</v>
      </c>
      <c r="K43" s="66">
        <v>0</v>
      </c>
      <c r="L43" s="38">
        <f t="shared" si="9"/>
        <v>6500</v>
      </c>
      <c r="M43" s="39">
        <v>6500</v>
      </c>
      <c r="N43" s="39">
        <v>0</v>
      </c>
      <c r="P43" s="67">
        <f t="shared" si="10"/>
        <v>2500</v>
      </c>
      <c r="Q43" s="66">
        <v>2500</v>
      </c>
      <c r="R43" s="66">
        <v>0</v>
      </c>
      <c r="S43" s="85"/>
    </row>
    <row r="44" spans="1:19" ht="51">
      <c r="A44" s="29">
        <v>2</v>
      </c>
      <c r="B44" s="29">
        <v>2</v>
      </c>
      <c r="C44" s="29">
        <v>8</v>
      </c>
      <c r="D44" s="29">
        <v>5</v>
      </c>
      <c r="E44" s="34" t="s">
        <v>64</v>
      </c>
      <c r="F44" s="67">
        <f t="shared" si="7"/>
        <v>0</v>
      </c>
      <c r="G44" s="66"/>
      <c r="H44" s="78">
        <v>0</v>
      </c>
      <c r="I44" s="67">
        <f t="shared" si="8"/>
        <v>0</v>
      </c>
      <c r="J44" s="66"/>
      <c r="K44" s="66">
        <v>0</v>
      </c>
      <c r="L44" s="38">
        <f t="shared" si="9"/>
        <v>0</v>
      </c>
      <c r="M44" s="39"/>
      <c r="N44" s="39">
        <v>0</v>
      </c>
      <c r="P44" s="67">
        <f t="shared" si="10"/>
        <v>0</v>
      </c>
      <c r="Q44" s="66"/>
      <c r="R44" s="66">
        <v>0</v>
      </c>
      <c r="S44" s="85"/>
    </row>
    <row r="45" spans="1:19" ht="76.5">
      <c r="A45" s="29">
        <v>2</v>
      </c>
      <c r="B45" s="29">
        <v>2</v>
      </c>
      <c r="C45" s="29">
        <v>8</v>
      </c>
      <c r="D45" s="29">
        <v>6</v>
      </c>
      <c r="E45" s="34" t="s">
        <v>30</v>
      </c>
      <c r="F45" s="67">
        <f t="shared" si="7"/>
        <v>0</v>
      </c>
      <c r="G45" s="66"/>
      <c r="H45" s="78">
        <v>0</v>
      </c>
      <c r="I45" s="67">
        <f t="shared" si="8"/>
        <v>0</v>
      </c>
      <c r="J45" s="66"/>
      <c r="K45" s="66">
        <v>0</v>
      </c>
      <c r="L45" s="38">
        <f t="shared" si="9"/>
        <v>0</v>
      </c>
      <c r="M45" s="39"/>
      <c r="N45" s="39">
        <v>0</v>
      </c>
      <c r="P45" s="67">
        <f t="shared" si="10"/>
        <v>0</v>
      </c>
      <c r="Q45" s="66"/>
      <c r="R45" s="66">
        <v>0</v>
      </c>
      <c r="S45" s="85"/>
    </row>
    <row r="46" spans="1:19" ht="25.5">
      <c r="A46" s="29">
        <v>2</v>
      </c>
      <c r="B46" s="29">
        <v>2</v>
      </c>
      <c r="C46" s="29">
        <v>10</v>
      </c>
      <c r="D46" s="29"/>
      <c r="E46" s="33" t="s">
        <v>31</v>
      </c>
      <c r="F46" s="75">
        <f>G46+H46</f>
        <v>28270.34</v>
      </c>
      <c r="G46" s="77">
        <f>G47+G48+G49+G50+G51+G52+G53+G54+G55+G56+G57+G58</f>
        <v>28270.34</v>
      </c>
      <c r="H46" s="77">
        <f>SUM(H47:H58)</f>
        <v>0</v>
      </c>
      <c r="I46" s="75">
        <f>J46+K46</f>
        <v>27820</v>
      </c>
      <c r="J46" s="65">
        <f>J47+J48+J49+J50+J51+J52+J53+J54+J55+J56+J57+J58</f>
        <v>27820</v>
      </c>
      <c r="K46" s="65">
        <f>SUM(K47:K58)</f>
        <v>0</v>
      </c>
      <c r="L46" s="35">
        <f>M46+N46</f>
        <v>27820</v>
      </c>
      <c r="M46" s="37">
        <f>M47+M48+M49+M50+M51+M52+M53+M54+M55+M56+M57+M58</f>
        <v>27820</v>
      </c>
      <c r="N46" s="37">
        <f>SUM(N47:N58)</f>
        <v>0</v>
      </c>
      <c r="P46" s="75">
        <f>Q46+R46</f>
        <v>29300</v>
      </c>
      <c r="Q46" s="65">
        <f>Q47+Q48+Q49+Q50+Q51+Q52+Q53+Q54+Q55+Q56+Q57+Q58</f>
        <v>29300</v>
      </c>
      <c r="R46" s="65">
        <f>SUM(R47:R58)</f>
        <v>0</v>
      </c>
      <c r="S46" s="85"/>
    </row>
    <row r="47" spans="1:19" ht="25.5">
      <c r="A47" s="29">
        <v>2</v>
      </c>
      <c r="B47" s="29">
        <v>2</v>
      </c>
      <c r="C47" s="29">
        <v>10</v>
      </c>
      <c r="D47" s="29">
        <v>1</v>
      </c>
      <c r="E47" s="34" t="s">
        <v>32</v>
      </c>
      <c r="F47" s="61">
        <f t="shared" ref="F47:F94" si="11">G47+H47</f>
        <v>0</v>
      </c>
      <c r="G47" s="80"/>
      <c r="H47" s="81"/>
      <c r="I47" s="61">
        <f t="shared" ref="I47:I94" si="12">J47+K47</f>
        <v>0</v>
      </c>
      <c r="J47" s="68"/>
      <c r="K47" s="69"/>
      <c r="L47" s="26">
        <f t="shared" ref="L47:L94" si="13">M47+N47</f>
        <v>0</v>
      </c>
      <c r="M47" s="42"/>
      <c r="N47" s="43"/>
      <c r="P47" s="61">
        <f t="shared" ref="P47:P57" si="14">Q47+R47</f>
        <v>0</v>
      </c>
      <c r="Q47" s="68"/>
      <c r="R47" s="69"/>
      <c r="S47" s="85"/>
    </row>
    <row r="48" spans="1:19" ht="25.5">
      <c r="A48" s="29">
        <v>2</v>
      </c>
      <c r="B48" s="29">
        <v>2</v>
      </c>
      <c r="C48" s="29">
        <v>10</v>
      </c>
      <c r="D48" s="29">
        <v>3</v>
      </c>
      <c r="E48" s="34" t="s">
        <v>33</v>
      </c>
      <c r="F48" s="67">
        <f t="shared" si="11"/>
        <v>0</v>
      </c>
      <c r="G48" s="69">
        <v>0</v>
      </c>
      <c r="H48" s="81">
        <v>0</v>
      </c>
      <c r="I48" s="67">
        <f t="shared" si="12"/>
        <v>900</v>
      </c>
      <c r="J48" s="69">
        <v>900</v>
      </c>
      <c r="K48" s="69">
        <v>0</v>
      </c>
      <c r="L48" s="38">
        <f t="shared" si="13"/>
        <v>900</v>
      </c>
      <c r="M48" s="43">
        <v>900</v>
      </c>
      <c r="N48" s="43">
        <v>0</v>
      </c>
      <c r="P48" s="67">
        <f t="shared" si="14"/>
        <v>1300</v>
      </c>
      <c r="Q48" s="69">
        <v>1300</v>
      </c>
      <c r="R48" s="69">
        <v>0</v>
      </c>
      <c r="S48" s="85"/>
    </row>
    <row r="49" spans="1:19" ht="76.5">
      <c r="A49" s="29">
        <v>2</v>
      </c>
      <c r="B49" s="29">
        <v>2</v>
      </c>
      <c r="C49" s="29">
        <v>10</v>
      </c>
      <c r="D49" s="29">
        <v>4</v>
      </c>
      <c r="E49" s="34" t="s">
        <v>34</v>
      </c>
      <c r="F49" s="61">
        <f t="shared" si="11"/>
        <v>9988</v>
      </c>
      <c r="G49" s="69">
        <v>9988</v>
      </c>
      <c r="H49" s="81"/>
      <c r="I49" s="61">
        <f t="shared" si="12"/>
        <v>10000</v>
      </c>
      <c r="J49" s="69">
        <v>10000</v>
      </c>
      <c r="K49" s="69"/>
      <c r="L49" s="26">
        <f t="shared" si="13"/>
        <v>8000</v>
      </c>
      <c r="M49" s="43">
        <f>10000-2000</f>
        <v>8000</v>
      </c>
      <c r="N49" s="43"/>
      <c r="P49" s="61">
        <f t="shared" si="14"/>
        <v>9000</v>
      </c>
      <c r="Q49" s="69">
        <v>9000</v>
      </c>
      <c r="R49" s="69"/>
      <c r="S49" s="85"/>
    </row>
    <row r="50" spans="1:19" ht="12.75">
      <c r="A50" s="29">
        <v>2</v>
      </c>
      <c r="B50" s="29">
        <v>2</v>
      </c>
      <c r="C50" s="29">
        <v>10</v>
      </c>
      <c r="D50" s="29">
        <v>5</v>
      </c>
      <c r="E50" s="34" t="s">
        <v>65</v>
      </c>
      <c r="F50" s="61">
        <f t="shared" si="11"/>
        <v>0</v>
      </c>
      <c r="G50" s="69"/>
      <c r="H50" s="81"/>
      <c r="I50" s="61">
        <f t="shared" si="12"/>
        <v>0</v>
      </c>
      <c r="J50" s="69"/>
      <c r="K50" s="69"/>
      <c r="L50" s="26">
        <f t="shared" si="13"/>
        <v>0</v>
      </c>
      <c r="M50" s="43"/>
      <c r="N50" s="43"/>
      <c r="P50" s="61">
        <f t="shared" si="14"/>
        <v>0</v>
      </c>
      <c r="Q50" s="69"/>
      <c r="R50" s="69"/>
      <c r="S50" s="85"/>
    </row>
    <row r="51" spans="1:19" ht="76.5">
      <c r="A51" s="29">
        <v>2</v>
      </c>
      <c r="B51" s="29">
        <v>2</v>
      </c>
      <c r="C51" s="29">
        <v>10</v>
      </c>
      <c r="D51" s="29">
        <v>6</v>
      </c>
      <c r="E51" s="34" t="s">
        <v>66</v>
      </c>
      <c r="F51" s="61">
        <f t="shared" si="11"/>
        <v>0</v>
      </c>
      <c r="G51" s="69"/>
      <c r="H51" s="81"/>
      <c r="I51" s="61">
        <f t="shared" si="12"/>
        <v>0</v>
      </c>
      <c r="J51" s="69"/>
      <c r="K51" s="69"/>
      <c r="L51" s="26">
        <f t="shared" si="13"/>
        <v>0</v>
      </c>
      <c r="M51" s="43"/>
      <c r="N51" s="43"/>
      <c r="P51" s="61">
        <f t="shared" si="14"/>
        <v>0</v>
      </c>
      <c r="Q51" s="69"/>
      <c r="R51" s="69"/>
      <c r="S51" s="85"/>
    </row>
    <row r="52" spans="1:19" ht="51">
      <c r="A52" s="29">
        <v>2</v>
      </c>
      <c r="B52" s="29">
        <v>2</v>
      </c>
      <c r="C52" s="29">
        <v>10</v>
      </c>
      <c r="D52" s="29">
        <v>7</v>
      </c>
      <c r="E52" s="34" t="s">
        <v>35</v>
      </c>
      <c r="F52" s="61">
        <f t="shared" si="11"/>
        <v>0</v>
      </c>
      <c r="G52" s="69"/>
      <c r="H52" s="81"/>
      <c r="I52" s="61">
        <f t="shared" si="12"/>
        <v>0</v>
      </c>
      <c r="J52" s="69"/>
      <c r="K52" s="69"/>
      <c r="L52" s="26">
        <f t="shared" si="13"/>
        <v>0</v>
      </c>
      <c r="M52" s="43"/>
      <c r="N52" s="43"/>
      <c r="P52" s="61">
        <f t="shared" si="14"/>
        <v>0</v>
      </c>
      <c r="Q52" s="69"/>
      <c r="R52" s="69"/>
      <c r="S52" s="85"/>
    </row>
    <row r="53" spans="1:19" ht="25.5">
      <c r="A53" s="29">
        <v>2</v>
      </c>
      <c r="B53" s="29">
        <v>2</v>
      </c>
      <c r="C53" s="29">
        <v>10</v>
      </c>
      <c r="D53" s="29">
        <v>8</v>
      </c>
      <c r="E53" s="34" t="s">
        <v>36</v>
      </c>
      <c r="F53" s="61">
        <f t="shared" si="11"/>
        <v>0</v>
      </c>
      <c r="G53" s="69"/>
      <c r="H53" s="81"/>
      <c r="I53" s="61">
        <f t="shared" si="12"/>
        <v>0</v>
      </c>
      <c r="J53" s="69"/>
      <c r="K53" s="69"/>
      <c r="L53" s="26">
        <f t="shared" si="13"/>
        <v>0</v>
      </c>
      <c r="M53" s="43"/>
      <c r="N53" s="43"/>
      <c r="P53" s="61">
        <f t="shared" si="14"/>
        <v>0</v>
      </c>
      <c r="Q53" s="69"/>
      <c r="R53" s="69"/>
      <c r="S53" s="85"/>
    </row>
    <row r="54" spans="1:19" ht="25.5">
      <c r="A54" s="29">
        <v>2</v>
      </c>
      <c r="B54" s="29">
        <v>2</v>
      </c>
      <c r="C54" s="29">
        <v>10</v>
      </c>
      <c r="D54" s="29">
        <v>9</v>
      </c>
      <c r="E54" s="34" t="s">
        <v>37</v>
      </c>
      <c r="F54" s="61">
        <f t="shared" si="11"/>
        <v>0</v>
      </c>
      <c r="G54" s="69"/>
      <c r="H54" s="81"/>
      <c r="I54" s="61">
        <f t="shared" si="12"/>
        <v>0</v>
      </c>
      <c r="J54" s="69"/>
      <c r="K54" s="69"/>
      <c r="L54" s="26">
        <f t="shared" si="13"/>
        <v>0</v>
      </c>
      <c r="M54" s="43"/>
      <c r="N54" s="43"/>
      <c r="P54" s="61">
        <f t="shared" si="14"/>
        <v>0</v>
      </c>
      <c r="Q54" s="69"/>
      <c r="R54" s="69"/>
      <c r="S54" s="85"/>
    </row>
    <row r="55" spans="1:19" ht="25.5">
      <c r="A55" s="29">
        <v>2</v>
      </c>
      <c r="B55" s="29">
        <v>2</v>
      </c>
      <c r="C55" s="29">
        <v>10</v>
      </c>
      <c r="D55" s="29">
        <v>10</v>
      </c>
      <c r="E55" s="34" t="s">
        <v>38</v>
      </c>
      <c r="F55" s="61">
        <f t="shared" si="11"/>
        <v>0</v>
      </c>
      <c r="G55" s="69"/>
      <c r="H55" s="81"/>
      <c r="I55" s="61">
        <f t="shared" si="12"/>
        <v>0</v>
      </c>
      <c r="J55" s="69"/>
      <c r="K55" s="69"/>
      <c r="L55" s="26">
        <f t="shared" si="13"/>
        <v>0</v>
      </c>
      <c r="M55" s="43"/>
      <c r="N55" s="43"/>
      <c r="P55" s="61">
        <f t="shared" si="14"/>
        <v>0</v>
      </c>
      <c r="Q55" s="69"/>
      <c r="R55" s="69"/>
      <c r="S55" s="85"/>
    </row>
    <row r="56" spans="1:19" ht="12.75">
      <c r="A56" s="29">
        <v>2</v>
      </c>
      <c r="B56" s="29">
        <v>2</v>
      </c>
      <c r="C56" s="29">
        <v>10</v>
      </c>
      <c r="D56" s="29">
        <v>11</v>
      </c>
      <c r="E56" s="34" t="s">
        <v>67</v>
      </c>
      <c r="F56" s="61">
        <f t="shared" si="11"/>
        <v>0</v>
      </c>
      <c r="G56" s="69"/>
      <c r="H56" s="81"/>
      <c r="I56" s="61">
        <f t="shared" si="12"/>
        <v>0</v>
      </c>
      <c r="J56" s="69"/>
      <c r="K56" s="69"/>
      <c r="L56" s="26">
        <f t="shared" si="13"/>
        <v>0</v>
      </c>
      <c r="M56" s="43"/>
      <c r="N56" s="43"/>
      <c r="P56" s="61">
        <f t="shared" si="14"/>
        <v>0</v>
      </c>
      <c r="Q56" s="69"/>
      <c r="R56" s="69"/>
      <c r="S56" s="85"/>
    </row>
    <row r="57" spans="1:19" ht="76.5">
      <c r="A57" s="29">
        <v>2</v>
      </c>
      <c r="B57" s="29">
        <v>2</v>
      </c>
      <c r="C57" s="29">
        <v>10</v>
      </c>
      <c r="D57" s="29">
        <v>12</v>
      </c>
      <c r="E57" s="34" t="s">
        <v>68</v>
      </c>
      <c r="F57" s="61">
        <f t="shared" si="11"/>
        <v>0</v>
      </c>
      <c r="G57" s="69"/>
      <c r="H57" s="81"/>
      <c r="I57" s="61">
        <f t="shared" si="12"/>
        <v>0</v>
      </c>
      <c r="J57" s="69"/>
      <c r="K57" s="69"/>
      <c r="L57" s="26">
        <f t="shared" si="13"/>
        <v>0</v>
      </c>
      <c r="M57" s="43"/>
      <c r="N57" s="43"/>
      <c r="P57" s="61">
        <f t="shared" si="14"/>
        <v>0</v>
      </c>
      <c r="Q57" s="69"/>
      <c r="R57" s="69"/>
      <c r="S57" s="85"/>
    </row>
    <row r="58" spans="1:19" ht="51">
      <c r="A58" s="29">
        <v>2</v>
      </c>
      <c r="B58" s="29">
        <v>2</v>
      </c>
      <c r="C58" s="29">
        <v>10</v>
      </c>
      <c r="D58" s="29">
        <v>14</v>
      </c>
      <c r="E58" s="34" t="s">
        <v>39</v>
      </c>
      <c r="F58" s="67">
        <f t="shared" si="11"/>
        <v>18282.34</v>
      </c>
      <c r="G58" s="69">
        <v>18282.34</v>
      </c>
      <c r="H58" s="81">
        <v>0</v>
      </c>
      <c r="I58" s="67">
        <f>J58+K58</f>
        <v>16920</v>
      </c>
      <c r="J58" s="69">
        <f>12170+4750</f>
        <v>16920</v>
      </c>
      <c r="K58" s="69">
        <v>0</v>
      </c>
      <c r="L58" s="38">
        <f>M58+N58</f>
        <v>18920</v>
      </c>
      <c r="M58" s="43">
        <f>12170+4750+2000</f>
        <v>18920</v>
      </c>
      <c r="N58" s="43">
        <v>0</v>
      </c>
      <c r="P58" s="67">
        <f>Q58+R58</f>
        <v>19000</v>
      </c>
      <c r="Q58" s="69">
        <v>19000</v>
      </c>
      <c r="R58" s="69">
        <v>0</v>
      </c>
      <c r="S58" s="85"/>
    </row>
    <row r="59" spans="1:19" ht="25.5">
      <c r="A59" s="29">
        <v>2</v>
      </c>
      <c r="B59" s="29">
        <v>3</v>
      </c>
      <c r="C59" s="29"/>
      <c r="D59" s="29"/>
      <c r="E59" s="31" t="s">
        <v>69</v>
      </c>
      <c r="F59" s="63">
        <f t="shared" si="11"/>
        <v>0</v>
      </c>
      <c r="G59" s="70"/>
      <c r="H59" s="82"/>
      <c r="I59" s="63">
        <f t="shared" si="12"/>
        <v>0</v>
      </c>
      <c r="J59" s="70"/>
      <c r="K59" s="70"/>
      <c r="L59" s="32">
        <f t="shared" si="13"/>
        <v>0</v>
      </c>
      <c r="M59" s="44"/>
      <c r="N59" s="44"/>
      <c r="P59" s="63">
        <f t="shared" ref="P59:P94" si="15">Q59+R59</f>
        <v>0</v>
      </c>
      <c r="Q59" s="70"/>
      <c r="R59" s="70"/>
      <c r="S59" s="85"/>
    </row>
    <row r="60" spans="1:19" ht="12.75">
      <c r="A60" s="29">
        <v>2</v>
      </c>
      <c r="B60" s="29">
        <v>4</v>
      </c>
      <c r="C60" s="29"/>
      <c r="D60" s="29"/>
      <c r="E60" s="31" t="s">
        <v>70</v>
      </c>
      <c r="F60" s="63">
        <f t="shared" si="11"/>
        <v>0</v>
      </c>
      <c r="G60" s="71">
        <f>G61+G66+G67</f>
        <v>0</v>
      </c>
      <c r="H60" s="83">
        <f>H61+H66+H67</f>
        <v>0</v>
      </c>
      <c r="I60" s="63">
        <f t="shared" si="12"/>
        <v>0</v>
      </c>
      <c r="J60" s="71">
        <f>J61+J66+J67</f>
        <v>0</v>
      </c>
      <c r="K60" s="71">
        <f>K61+K66+K67</f>
        <v>0</v>
      </c>
      <c r="L60" s="32">
        <f t="shared" si="13"/>
        <v>0</v>
      </c>
      <c r="M60" s="45">
        <f>M61+M66+M67</f>
        <v>0</v>
      </c>
      <c r="N60" s="45">
        <f>N61+N66+N67</f>
        <v>0</v>
      </c>
      <c r="P60" s="63">
        <f t="shared" si="15"/>
        <v>0</v>
      </c>
      <c r="Q60" s="71">
        <f>Q61+Q66+Q67</f>
        <v>0</v>
      </c>
      <c r="R60" s="71">
        <f>R61+R66+R67</f>
        <v>0</v>
      </c>
      <c r="S60" s="85"/>
    </row>
    <row r="61" spans="1:19" ht="12.75">
      <c r="A61" s="29">
        <v>2</v>
      </c>
      <c r="B61" s="29">
        <v>4</v>
      </c>
      <c r="C61" s="29">
        <v>1</v>
      </c>
      <c r="D61" s="29"/>
      <c r="E61" s="33" t="s">
        <v>71</v>
      </c>
      <c r="F61" s="61">
        <f t="shared" si="11"/>
        <v>0</v>
      </c>
      <c r="G61" s="65">
        <f>SUM(G62:G65)</f>
        <v>0</v>
      </c>
      <c r="H61" s="77">
        <f>SUM(H62:H65)</f>
        <v>0</v>
      </c>
      <c r="I61" s="61">
        <f t="shared" si="12"/>
        <v>0</v>
      </c>
      <c r="J61" s="65">
        <f>SUM(J62:J65)</f>
        <v>0</v>
      </c>
      <c r="K61" s="65">
        <f>SUM(K62:K65)</f>
        <v>0</v>
      </c>
      <c r="L61" s="26">
        <f t="shared" si="13"/>
        <v>0</v>
      </c>
      <c r="M61" s="37">
        <f>SUM(M62:M65)</f>
        <v>0</v>
      </c>
      <c r="N61" s="37">
        <f>SUM(N62:N65)</f>
        <v>0</v>
      </c>
      <c r="P61" s="61">
        <f t="shared" si="15"/>
        <v>0</v>
      </c>
      <c r="Q61" s="65">
        <f>SUM(Q62:Q65)</f>
        <v>0</v>
      </c>
      <c r="R61" s="65">
        <f>SUM(R62:R65)</f>
        <v>0</v>
      </c>
      <c r="S61" s="85"/>
    </row>
    <row r="62" spans="1:19" ht="12.75">
      <c r="A62" s="29">
        <v>2</v>
      </c>
      <c r="B62" s="29">
        <v>4</v>
      </c>
      <c r="C62" s="29">
        <v>1</v>
      </c>
      <c r="D62" s="29">
        <v>1</v>
      </c>
      <c r="E62" s="34" t="s">
        <v>72</v>
      </c>
      <c r="F62" s="61">
        <f t="shared" si="11"/>
        <v>0</v>
      </c>
      <c r="G62" s="69"/>
      <c r="H62" s="81"/>
      <c r="I62" s="61">
        <f t="shared" si="12"/>
        <v>0</v>
      </c>
      <c r="J62" s="69"/>
      <c r="K62" s="69"/>
      <c r="L62" s="26">
        <f t="shared" si="13"/>
        <v>0</v>
      </c>
      <c r="M62" s="43"/>
      <c r="N62" s="43"/>
      <c r="P62" s="61">
        <f t="shared" si="15"/>
        <v>0</v>
      </c>
      <c r="Q62" s="69"/>
      <c r="R62" s="69"/>
      <c r="S62" s="85"/>
    </row>
    <row r="63" spans="1:19" ht="25.5">
      <c r="A63" s="29">
        <v>2</v>
      </c>
      <c r="B63" s="29">
        <v>4</v>
      </c>
      <c r="C63" s="29">
        <v>1</v>
      </c>
      <c r="D63" s="29">
        <v>2</v>
      </c>
      <c r="E63" s="34" t="s">
        <v>73</v>
      </c>
      <c r="F63" s="61">
        <f t="shared" si="11"/>
        <v>0</v>
      </c>
      <c r="G63" s="69"/>
      <c r="H63" s="81"/>
      <c r="I63" s="61">
        <f t="shared" si="12"/>
        <v>0</v>
      </c>
      <c r="J63" s="69"/>
      <c r="K63" s="69"/>
      <c r="L63" s="26">
        <f t="shared" si="13"/>
        <v>0</v>
      </c>
      <c r="M63" s="43"/>
      <c r="N63" s="43"/>
      <c r="P63" s="61">
        <f t="shared" si="15"/>
        <v>0</v>
      </c>
      <c r="Q63" s="69"/>
      <c r="R63" s="69"/>
      <c r="S63" s="85"/>
    </row>
    <row r="64" spans="1:19" ht="25.5">
      <c r="A64" s="29">
        <v>2</v>
      </c>
      <c r="B64" s="29">
        <v>4</v>
      </c>
      <c r="C64" s="29">
        <v>1</v>
      </c>
      <c r="D64" s="29">
        <v>3</v>
      </c>
      <c r="E64" s="34" t="s">
        <v>74</v>
      </c>
      <c r="F64" s="61">
        <f t="shared" si="11"/>
        <v>0</v>
      </c>
      <c r="G64" s="69"/>
      <c r="H64" s="81"/>
      <c r="I64" s="61">
        <f t="shared" si="12"/>
        <v>0</v>
      </c>
      <c r="J64" s="69"/>
      <c r="K64" s="69"/>
      <c r="L64" s="26">
        <f t="shared" si="13"/>
        <v>0</v>
      </c>
      <c r="M64" s="43"/>
      <c r="N64" s="43"/>
      <c r="P64" s="61">
        <f t="shared" si="15"/>
        <v>0</v>
      </c>
      <c r="Q64" s="69"/>
      <c r="R64" s="69"/>
      <c r="S64" s="85"/>
    </row>
    <row r="65" spans="1:19" ht="25.5">
      <c r="A65" s="29">
        <v>2</v>
      </c>
      <c r="B65" s="29">
        <v>4</v>
      </c>
      <c r="C65" s="29">
        <v>1</v>
      </c>
      <c r="D65" s="29">
        <v>4</v>
      </c>
      <c r="E65" s="34" t="s">
        <v>75</v>
      </c>
      <c r="F65" s="61">
        <f t="shared" si="11"/>
        <v>0</v>
      </c>
      <c r="G65" s="69"/>
      <c r="H65" s="81"/>
      <c r="I65" s="61">
        <f t="shared" si="12"/>
        <v>0</v>
      </c>
      <c r="J65" s="69"/>
      <c r="K65" s="69"/>
      <c r="L65" s="26">
        <f t="shared" si="13"/>
        <v>0</v>
      </c>
      <c r="M65" s="43"/>
      <c r="N65" s="43"/>
      <c r="P65" s="61">
        <f t="shared" si="15"/>
        <v>0</v>
      </c>
      <c r="Q65" s="69"/>
      <c r="R65" s="69"/>
      <c r="S65" s="85"/>
    </row>
    <row r="66" spans="1:19" ht="38.25">
      <c r="A66" s="29">
        <v>2</v>
      </c>
      <c r="B66" s="29">
        <v>4</v>
      </c>
      <c r="C66" s="29">
        <v>2</v>
      </c>
      <c r="D66" s="29"/>
      <c r="E66" s="33" t="s">
        <v>76</v>
      </c>
      <c r="F66" s="61">
        <f t="shared" si="11"/>
        <v>0</v>
      </c>
      <c r="G66" s="64"/>
      <c r="H66" s="76"/>
      <c r="I66" s="61">
        <f t="shared" si="12"/>
        <v>0</v>
      </c>
      <c r="J66" s="64"/>
      <c r="K66" s="64"/>
      <c r="L66" s="26">
        <f t="shared" si="13"/>
        <v>0</v>
      </c>
      <c r="M66" s="36"/>
      <c r="N66" s="36"/>
      <c r="P66" s="61">
        <f t="shared" si="15"/>
        <v>0</v>
      </c>
      <c r="Q66" s="64"/>
      <c r="R66" s="64"/>
      <c r="S66" s="85"/>
    </row>
    <row r="67" spans="1:19" ht="38.25">
      <c r="A67" s="29">
        <v>2</v>
      </c>
      <c r="B67" s="29">
        <v>4</v>
      </c>
      <c r="C67" s="29">
        <v>3</v>
      </c>
      <c r="D67" s="29"/>
      <c r="E67" s="33" t="s">
        <v>77</v>
      </c>
      <c r="F67" s="61">
        <f t="shared" si="11"/>
        <v>0</v>
      </c>
      <c r="G67" s="64"/>
      <c r="H67" s="76"/>
      <c r="I67" s="61">
        <f t="shared" si="12"/>
        <v>0</v>
      </c>
      <c r="J67" s="64"/>
      <c r="K67" s="64"/>
      <c r="L67" s="26">
        <f t="shared" si="13"/>
        <v>0</v>
      </c>
      <c r="M67" s="36"/>
      <c r="N67" s="36"/>
      <c r="P67" s="61">
        <f t="shared" si="15"/>
        <v>0</v>
      </c>
      <c r="Q67" s="64"/>
      <c r="R67" s="64"/>
      <c r="S67" s="85"/>
    </row>
    <row r="68" spans="1:19" ht="12.75">
      <c r="A68" s="29">
        <v>2</v>
      </c>
      <c r="B68" s="29">
        <v>5</v>
      </c>
      <c r="C68" s="29"/>
      <c r="D68" s="29"/>
      <c r="E68" s="31" t="s">
        <v>40</v>
      </c>
      <c r="F68" s="63">
        <f t="shared" si="11"/>
        <v>0</v>
      </c>
      <c r="G68" s="70">
        <v>0</v>
      </c>
      <c r="H68" s="82">
        <v>0</v>
      </c>
      <c r="I68" s="63">
        <f t="shared" si="12"/>
        <v>0</v>
      </c>
      <c r="J68" s="70">
        <v>0</v>
      </c>
      <c r="K68" s="70">
        <v>0</v>
      </c>
      <c r="L68" s="32">
        <f t="shared" si="13"/>
        <v>0</v>
      </c>
      <c r="M68" s="44">
        <v>0</v>
      </c>
      <c r="N68" s="44">
        <v>0</v>
      </c>
      <c r="P68" s="63">
        <f t="shared" si="15"/>
        <v>0</v>
      </c>
      <c r="Q68" s="70">
        <v>0</v>
      </c>
      <c r="R68" s="70">
        <v>0</v>
      </c>
      <c r="S68" s="85"/>
    </row>
    <row r="69" spans="1:19" ht="12.75">
      <c r="A69" s="29">
        <v>2</v>
      </c>
      <c r="B69" s="29">
        <v>6</v>
      </c>
      <c r="C69" s="29"/>
      <c r="D69" s="29"/>
      <c r="E69" s="31" t="s">
        <v>41</v>
      </c>
      <c r="F69" s="63">
        <f t="shared" si="11"/>
        <v>0</v>
      </c>
      <c r="G69" s="71">
        <f>G70+G73+G76</f>
        <v>0</v>
      </c>
      <c r="H69" s="83">
        <f>H70+H73+H76</f>
        <v>0</v>
      </c>
      <c r="I69" s="63">
        <f t="shared" si="12"/>
        <v>0</v>
      </c>
      <c r="J69" s="71">
        <f>J70+J73+J76</f>
        <v>0</v>
      </c>
      <c r="K69" s="71">
        <f>K70+K73+K76</f>
        <v>0</v>
      </c>
      <c r="L69" s="32">
        <f t="shared" si="13"/>
        <v>0</v>
      </c>
      <c r="M69" s="45">
        <f>M70+M73+M76</f>
        <v>0</v>
      </c>
      <c r="N69" s="45">
        <f>N70+N73+N76</f>
        <v>0</v>
      </c>
      <c r="P69" s="63">
        <f t="shared" si="15"/>
        <v>0</v>
      </c>
      <c r="Q69" s="71">
        <f>Q70+Q73+Q76</f>
        <v>0</v>
      </c>
      <c r="R69" s="71">
        <f>R70+R73+R76</f>
        <v>0</v>
      </c>
      <c r="S69" s="85"/>
    </row>
    <row r="70" spans="1:19" ht="38.25">
      <c r="A70" s="29">
        <v>2</v>
      </c>
      <c r="B70" s="29">
        <v>6</v>
      </c>
      <c r="C70" s="29">
        <v>1</v>
      </c>
      <c r="D70" s="29"/>
      <c r="E70" s="33" t="s">
        <v>78</v>
      </c>
      <c r="F70" s="61">
        <f t="shared" si="11"/>
        <v>0</v>
      </c>
      <c r="G70" s="65">
        <f>G71+G72</f>
        <v>0</v>
      </c>
      <c r="H70" s="77">
        <f>H71+H72</f>
        <v>0</v>
      </c>
      <c r="I70" s="61">
        <f t="shared" si="12"/>
        <v>0</v>
      </c>
      <c r="J70" s="65">
        <f>J71+J72</f>
        <v>0</v>
      </c>
      <c r="K70" s="65">
        <f>K71+K72</f>
        <v>0</v>
      </c>
      <c r="L70" s="26">
        <f t="shared" si="13"/>
        <v>0</v>
      </c>
      <c r="M70" s="37">
        <f>M71+M72</f>
        <v>0</v>
      </c>
      <c r="N70" s="37">
        <f>N71+N72</f>
        <v>0</v>
      </c>
      <c r="P70" s="61">
        <f t="shared" si="15"/>
        <v>0</v>
      </c>
      <c r="Q70" s="65">
        <f>Q71+Q72</f>
        <v>0</v>
      </c>
      <c r="R70" s="65">
        <f>R71+R72</f>
        <v>0</v>
      </c>
      <c r="S70" s="85"/>
    </row>
    <row r="71" spans="1:19" ht="12.75">
      <c r="A71" s="29">
        <v>2</v>
      </c>
      <c r="B71" s="29">
        <v>6</v>
      </c>
      <c r="C71" s="29">
        <v>1</v>
      </c>
      <c r="D71" s="29">
        <v>1</v>
      </c>
      <c r="E71" s="34" t="s">
        <v>79</v>
      </c>
      <c r="F71" s="61">
        <f t="shared" si="11"/>
        <v>0</v>
      </c>
      <c r="G71" s="69"/>
      <c r="H71" s="81"/>
      <c r="I71" s="61">
        <f t="shared" si="12"/>
        <v>0</v>
      </c>
      <c r="J71" s="69"/>
      <c r="K71" s="69"/>
      <c r="L71" s="26">
        <f t="shared" si="13"/>
        <v>0</v>
      </c>
      <c r="M71" s="43"/>
      <c r="N71" s="43"/>
      <c r="P71" s="61">
        <f t="shared" si="15"/>
        <v>0</v>
      </c>
      <c r="Q71" s="69"/>
      <c r="R71" s="69"/>
      <c r="S71" s="85"/>
    </row>
    <row r="72" spans="1:19" ht="12.75">
      <c r="A72" s="29">
        <v>2</v>
      </c>
      <c r="B72" s="29">
        <v>6</v>
      </c>
      <c r="C72" s="29">
        <v>1</v>
      </c>
      <c r="D72" s="29">
        <v>2</v>
      </c>
      <c r="E72" s="34" t="s">
        <v>43</v>
      </c>
      <c r="F72" s="61">
        <f t="shared" si="11"/>
        <v>0</v>
      </c>
      <c r="G72" s="69"/>
      <c r="H72" s="81"/>
      <c r="I72" s="61">
        <f t="shared" si="12"/>
        <v>0</v>
      </c>
      <c r="J72" s="69"/>
      <c r="K72" s="69"/>
      <c r="L72" s="26">
        <f t="shared" si="13"/>
        <v>0</v>
      </c>
      <c r="M72" s="43"/>
      <c r="N72" s="43"/>
      <c r="P72" s="61">
        <f t="shared" si="15"/>
        <v>0</v>
      </c>
      <c r="Q72" s="69"/>
      <c r="R72" s="69"/>
      <c r="S72" s="85"/>
    </row>
    <row r="73" spans="1:19" ht="25.5">
      <c r="A73" s="29">
        <v>2</v>
      </c>
      <c r="B73" s="29">
        <v>6</v>
      </c>
      <c r="C73" s="29">
        <v>2</v>
      </c>
      <c r="D73" s="29"/>
      <c r="E73" s="33" t="s">
        <v>80</v>
      </c>
      <c r="F73" s="61">
        <f t="shared" si="11"/>
        <v>0</v>
      </c>
      <c r="G73" s="65">
        <f>G74+G75</f>
        <v>0</v>
      </c>
      <c r="H73" s="77">
        <f>H74+H75</f>
        <v>0</v>
      </c>
      <c r="I73" s="61">
        <f t="shared" si="12"/>
        <v>0</v>
      </c>
      <c r="J73" s="65">
        <f>J74+J75</f>
        <v>0</v>
      </c>
      <c r="K73" s="65">
        <f>K74+K75</f>
        <v>0</v>
      </c>
      <c r="L73" s="26">
        <f t="shared" si="13"/>
        <v>0</v>
      </c>
      <c r="M73" s="37">
        <f>M74+M75</f>
        <v>0</v>
      </c>
      <c r="N73" s="37">
        <f>N74+N75</f>
        <v>0</v>
      </c>
      <c r="P73" s="61">
        <f t="shared" si="15"/>
        <v>0</v>
      </c>
      <c r="Q73" s="65">
        <f>Q74+Q75</f>
        <v>0</v>
      </c>
      <c r="R73" s="65">
        <f>R74+R75</f>
        <v>0</v>
      </c>
      <c r="S73" s="85"/>
    </row>
    <row r="74" spans="1:19" ht="12.75">
      <c r="A74" s="29">
        <v>2</v>
      </c>
      <c r="B74" s="29">
        <v>6</v>
      </c>
      <c r="C74" s="29">
        <v>2</v>
      </c>
      <c r="D74" s="29">
        <v>1</v>
      </c>
      <c r="E74" s="34" t="s">
        <v>79</v>
      </c>
      <c r="F74" s="61">
        <f t="shared" si="11"/>
        <v>0</v>
      </c>
      <c r="G74" s="69"/>
      <c r="H74" s="81"/>
      <c r="I74" s="61">
        <f t="shared" si="12"/>
        <v>0</v>
      </c>
      <c r="J74" s="69"/>
      <c r="K74" s="69"/>
      <c r="L74" s="26">
        <f t="shared" si="13"/>
        <v>0</v>
      </c>
      <c r="M74" s="43"/>
      <c r="N74" s="43"/>
      <c r="P74" s="61">
        <f t="shared" si="15"/>
        <v>0</v>
      </c>
      <c r="Q74" s="69"/>
      <c r="R74" s="69"/>
      <c r="S74" s="85"/>
    </row>
    <row r="75" spans="1:19" ht="12.75">
      <c r="A75" s="29">
        <v>2</v>
      </c>
      <c r="B75" s="29">
        <v>6</v>
      </c>
      <c r="C75" s="29">
        <v>2</v>
      </c>
      <c r="D75" s="29">
        <v>2</v>
      </c>
      <c r="E75" s="34" t="s">
        <v>43</v>
      </c>
      <c r="F75" s="61">
        <f t="shared" si="11"/>
        <v>0</v>
      </c>
      <c r="G75" s="69"/>
      <c r="H75" s="81"/>
      <c r="I75" s="61">
        <f t="shared" si="12"/>
        <v>0</v>
      </c>
      <c r="J75" s="69"/>
      <c r="K75" s="69"/>
      <c r="L75" s="26">
        <f t="shared" si="13"/>
        <v>0</v>
      </c>
      <c r="M75" s="43"/>
      <c r="N75" s="43"/>
      <c r="P75" s="61">
        <f t="shared" si="15"/>
        <v>0</v>
      </c>
      <c r="Q75" s="69"/>
      <c r="R75" s="69"/>
      <c r="S75" s="85"/>
    </row>
    <row r="76" spans="1:19" ht="25.5">
      <c r="A76" s="29">
        <v>2</v>
      </c>
      <c r="B76" s="29">
        <v>6</v>
      </c>
      <c r="C76" s="29">
        <v>3</v>
      </c>
      <c r="D76" s="29"/>
      <c r="E76" s="33" t="s">
        <v>42</v>
      </c>
      <c r="F76" s="61">
        <f t="shared" si="11"/>
        <v>0</v>
      </c>
      <c r="G76" s="65">
        <f>G77+G78</f>
        <v>0</v>
      </c>
      <c r="H76" s="77">
        <f>H77+H78</f>
        <v>0</v>
      </c>
      <c r="I76" s="61">
        <f t="shared" si="12"/>
        <v>0</v>
      </c>
      <c r="J76" s="65">
        <f>J77+J78</f>
        <v>0</v>
      </c>
      <c r="K76" s="65">
        <f>K77+K78</f>
        <v>0</v>
      </c>
      <c r="L76" s="26">
        <f t="shared" si="13"/>
        <v>0</v>
      </c>
      <c r="M76" s="37">
        <f>M77+M78</f>
        <v>0</v>
      </c>
      <c r="N76" s="37">
        <f>N77+N78</f>
        <v>0</v>
      </c>
      <c r="P76" s="61">
        <f t="shared" si="15"/>
        <v>0</v>
      </c>
      <c r="Q76" s="65">
        <f>Q77+Q78</f>
        <v>0</v>
      </c>
      <c r="R76" s="65">
        <f>R77+R78</f>
        <v>0</v>
      </c>
      <c r="S76" s="85"/>
    </row>
    <row r="77" spans="1:19" ht="12.75">
      <c r="A77" s="29">
        <v>2</v>
      </c>
      <c r="B77" s="29">
        <v>6</v>
      </c>
      <c r="C77" s="29">
        <v>3</v>
      </c>
      <c r="D77" s="29">
        <v>1</v>
      </c>
      <c r="E77" s="34" t="s">
        <v>79</v>
      </c>
      <c r="F77" s="61">
        <f t="shared" si="11"/>
        <v>0</v>
      </c>
      <c r="G77" s="69"/>
      <c r="H77" s="81"/>
      <c r="I77" s="61">
        <f t="shared" si="12"/>
        <v>0</v>
      </c>
      <c r="J77" s="69"/>
      <c r="K77" s="69"/>
      <c r="L77" s="26">
        <f t="shared" si="13"/>
        <v>0</v>
      </c>
      <c r="M77" s="43"/>
      <c r="N77" s="43"/>
      <c r="P77" s="61">
        <f t="shared" si="15"/>
        <v>0</v>
      </c>
      <c r="Q77" s="69"/>
      <c r="R77" s="69"/>
      <c r="S77" s="85"/>
    </row>
    <row r="78" spans="1:19" ht="12.75">
      <c r="A78" s="29">
        <v>2</v>
      </c>
      <c r="B78" s="29">
        <v>6</v>
      </c>
      <c r="C78" s="29">
        <v>3</v>
      </c>
      <c r="D78" s="29">
        <v>2</v>
      </c>
      <c r="E78" s="34" t="s">
        <v>43</v>
      </c>
      <c r="F78" s="61">
        <f t="shared" si="11"/>
        <v>0</v>
      </c>
      <c r="G78" s="69"/>
      <c r="H78" s="81"/>
      <c r="I78" s="61">
        <f t="shared" si="12"/>
        <v>0</v>
      </c>
      <c r="J78" s="69"/>
      <c r="K78" s="69"/>
      <c r="L78" s="26">
        <f t="shared" si="13"/>
        <v>0</v>
      </c>
      <c r="M78" s="43"/>
      <c r="N78" s="43"/>
      <c r="P78" s="61">
        <f t="shared" si="15"/>
        <v>0</v>
      </c>
      <c r="Q78" s="69"/>
      <c r="R78" s="69"/>
      <c r="S78" s="85"/>
    </row>
    <row r="79" spans="1:19" ht="12.75">
      <c r="A79" s="29">
        <v>2</v>
      </c>
      <c r="B79" s="29">
        <v>7</v>
      </c>
      <c r="C79" s="29"/>
      <c r="D79" s="29"/>
      <c r="E79" s="31" t="s">
        <v>44</v>
      </c>
      <c r="F79" s="61">
        <f t="shared" si="11"/>
        <v>6013.1</v>
      </c>
      <c r="G79" s="71">
        <f>G80+G83+G86</f>
        <v>6013.1</v>
      </c>
      <c r="H79" s="83">
        <f>H80+H83+H86</f>
        <v>0</v>
      </c>
      <c r="I79" s="61">
        <f t="shared" si="12"/>
        <v>8130</v>
      </c>
      <c r="J79" s="71">
        <f>J80+J83+J86</f>
        <v>8130</v>
      </c>
      <c r="K79" s="71">
        <f>K80+K83+K86</f>
        <v>0</v>
      </c>
      <c r="L79" s="26">
        <f t="shared" si="13"/>
        <v>8130</v>
      </c>
      <c r="M79" s="45">
        <f>M80+M83+M86</f>
        <v>8130</v>
      </c>
      <c r="N79" s="45">
        <f>N80+N83+N86</f>
        <v>0</v>
      </c>
      <c r="P79" s="61">
        <f t="shared" si="15"/>
        <v>8000</v>
      </c>
      <c r="Q79" s="71">
        <f>Q80+Q83+Q86</f>
        <v>8000</v>
      </c>
      <c r="R79" s="71">
        <f>R80+R83+R86</f>
        <v>0</v>
      </c>
      <c r="S79" s="85"/>
    </row>
    <row r="80" spans="1:19" ht="12.75">
      <c r="A80" s="29">
        <v>2</v>
      </c>
      <c r="B80" s="29">
        <v>7</v>
      </c>
      <c r="C80" s="29">
        <v>1</v>
      </c>
      <c r="D80" s="29"/>
      <c r="E80" s="33" t="s">
        <v>81</v>
      </c>
      <c r="F80" s="61">
        <f t="shared" si="11"/>
        <v>0</v>
      </c>
      <c r="G80" s="65">
        <f>G81+G82</f>
        <v>0</v>
      </c>
      <c r="H80" s="77">
        <f>H81+H82</f>
        <v>0</v>
      </c>
      <c r="I80" s="61">
        <f t="shared" si="12"/>
        <v>0</v>
      </c>
      <c r="J80" s="65">
        <f>J81+J82</f>
        <v>0</v>
      </c>
      <c r="K80" s="65">
        <f>K81+K82</f>
        <v>0</v>
      </c>
      <c r="L80" s="26">
        <f t="shared" si="13"/>
        <v>0</v>
      </c>
      <c r="M80" s="37">
        <f>M81+M82</f>
        <v>0</v>
      </c>
      <c r="N80" s="37">
        <f>N81+N82</f>
        <v>0</v>
      </c>
      <c r="P80" s="61">
        <f t="shared" si="15"/>
        <v>0</v>
      </c>
      <c r="Q80" s="65">
        <f>Q81+Q82</f>
        <v>0</v>
      </c>
      <c r="R80" s="65">
        <f>R81+R82</f>
        <v>0</v>
      </c>
      <c r="S80" s="85"/>
    </row>
    <row r="81" spans="1:19" ht="12.75">
      <c r="A81" s="29">
        <v>2</v>
      </c>
      <c r="B81" s="29">
        <v>7</v>
      </c>
      <c r="C81" s="29">
        <v>1</v>
      </c>
      <c r="D81" s="29">
        <v>1</v>
      </c>
      <c r="E81" s="34" t="s">
        <v>46</v>
      </c>
      <c r="F81" s="61">
        <f t="shared" si="11"/>
        <v>0</v>
      </c>
      <c r="G81" s="69"/>
      <c r="H81" s="81"/>
      <c r="I81" s="61">
        <f t="shared" si="12"/>
        <v>0</v>
      </c>
      <c r="J81" s="69"/>
      <c r="K81" s="69"/>
      <c r="L81" s="26">
        <f t="shared" si="13"/>
        <v>0</v>
      </c>
      <c r="M81" s="43"/>
      <c r="N81" s="43"/>
      <c r="P81" s="61">
        <f t="shared" si="15"/>
        <v>0</v>
      </c>
      <c r="Q81" s="69"/>
      <c r="R81" s="69"/>
      <c r="S81" s="85"/>
    </row>
    <row r="82" spans="1:19" ht="12.75">
      <c r="A82" s="29">
        <v>2</v>
      </c>
      <c r="B82" s="29">
        <v>7</v>
      </c>
      <c r="C82" s="29">
        <v>1</v>
      </c>
      <c r="D82" s="29">
        <v>2</v>
      </c>
      <c r="E82" s="34" t="s">
        <v>47</v>
      </c>
      <c r="F82" s="61">
        <f t="shared" si="11"/>
        <v>0</v>
      </c>
      <c r="G82" s="69"/>
      <c r="H82" s="81"/>
      <c r="I82" s="61">
        <f t="shared" si="12"/>
        <v>0</v>
      </c>
      <c r="J82" s="69"/>
      <c r="K82" s="69"/>
      <c r="L82" s="26">
        <f t="shared" si="13"/>
        <v>0</v>
      </c>
      <c r="M82" s="43"/>
      <c r="N82" s="43"/>
      <c r="P82" s="61">
        <f t="shared" si="15"/>
        <v>0</v>
      </c>
      <c r="Q82" s="69"/>
      <c r="R82" s="69"/>
      <c r="S82" s="85"/>
    </row>
    <row r="83" spans="1:19" ht="12.75">
      <c r="A83" s="29">
        <v>2</v>
      </c>
      <c r="B83" s="29">
        <v>7</v>
      </c>
      <c r="C83" s="29">
        <v>2</v>
      </c>
      <c r="D83" s="29"/>
      <c r="E83" s="33" t="s">
        <v>45</v>
      </c>
      <c r="F83" s="61">
        <f t="shared" si="11"/>
        <v>0</v>
      </c>
      <c r="G83" s="65">
        <f>G84+G85</f>
        <v>0</v>
      </c>
      <c r="H83" s="77">
        <f>H84+H85</f>
        <v>0</v>
      </c>
      <c r="I83" s="61">
        <f t="shared" si="12"/>
        <v>0</v>
      </c>
      <c r="J83" s="65">
        <f>J84+J85</f>
        <v>0</v>
      </c>
      <c r="K83" s="65">
        <f>K84+K85</f>
        <v>0</v>
      </c>
      <c r="L83" s="26">
        <f t="shared" si="13"/>
        <v>0</v>
      </c>
      <c r="M83" s="37">
        <f>M84+M85</f>
        <v>0</v>
      </c>
      <c r="N83" s="37">
        <f>N84+N85</f>
        <v>0</v>
      </c>
      <c r="P83" s="61">
        <f t="shared" si="15"/>
        <v>0</v>
      </c>
      <c r="Q83" s="65">
        <f>Q84+Q85</f>
        <v>0</v>
      </c>
      <c r="R83" s="65">
        <f>R84+R85</f>
        <v>0</v>
      </c>
      <c r="S83" s="85"/>
    </row>
    <row r="84" spans="1:19" ht="12.75">
      <c r="A84" s="29">
        <v>2</v>
      </c>
      <c r="B84" s="29">
        <v>7</v>
      </c>
      <c r="C84" s="29">
        <v>2</v>
      </c>
      <c r="D84" s="29">
        <v>1</v>
      </c>
      <c r="E84" s="34" t="s">
        <v>46</v>
      </c>
      <c r="F84" s="61">
        <f t="shared" si="11"/>
        <v>0</v>
      </c>
      <c r="G84" s="69"/>
      <c r="H84" s="81"/>
      <c r="I84" s="61">
        <f t="shared" si="12"/>
        <v>0</v>
      </c>
      <c r="J84" s="69"/>
      <c r="K84" s="69"/>
      <c r="L84" s="26">
        <f t="shared" si="13"/>
        <v>0</v>
      </c>
      <c r="M84" s="43"/>
      <c r="N84" s="43"/>
      <c r="P84" s="61">
        <f t="shared" si="15"/>
        <v>0</v>
      </c>
      <c r="Q84" s="69"/>
      <c r="R84" s="69"/>
      <c r="S84" s="85"/>
    </row>
    <row r="85" spans="1:19" ht="12.75">
      <c r="A85" s="29">
        <v>2</v>
      </c>
      <c r="B85" s="29">
        <v>7</v>
      </c>
      <c r="C85" s="29">
        <v>2</v>
      </c>
      <c r="D85" s="29">
        <v>2</v>
      </c>
      <c r="E85" s="34" t="s">
        <v>47</v>
      </c>
      <c r="F85" s="61">
        <f t="shared" si="11"/>
        <v>0</v>
      </c>
      <c r="G85" s="69"/>
      <c r="H85" s="81"/>
      <c r="I85" s="61">
        <f t="shared" si="12"/>
        <v>0</v>
      </c>
      <c r="J85" s="69"/>
      <c r="K85" s="69"/>
      <c r="L85" s="26">
        <f t="shared" si="13"/>
        <v>0</v>
      </c>
      <c r="M85" s="43"/>
      <c r="N85" s="43"/>
      <c r="P85" s="61">
        <f t="shared" si="15"/>
        <v>0</v>
      </c>
      <c r="Q85" s="69"/>
      <c r="R85" s="69"/>
      <c r="S85" s="85"/>
    </row>
    <row r="86" spans="1:19" ht="38.25">
      <c r="A86" s="29">
        <v>2</v>
      </c>
      <c r="B86" s="29">
        <v>7</v>
      </c>
      <c r="C86" s="29">
        <v>3</v>
      </c>
      <c r="D86" s="29"/>
      <c r="E86" s="33" t="s">
        <v>48</v>
      </c>
      <c r="F86" s="61">
        <f t="shared" si="11"/>
        <v>6013.1</v>
      </c>
      <c r="G86" s="65">
        <f>G87+G88</f>
        <v>6013.1</v>
      </c>
      <c r="H86" s="77">
        <f>H87+H88</f>
        <v>0</v>
      </c>
      <c r="I86" s="61">
        <f t="shared" si="12"/>
        <v>8130</v>
      </c>
      <c r="J86" s="65">
        <f>J87+J88</f>
        <v>8130</v>
      </c>
      <c r="K86" s="65">
        <f>K87+K88</f>
        <v>0</v>
      </c>
      <c r="L86" s="26">
        <f t="shared" si="13"/>
        <v>8130</v>
      </c>
      <c r="M86" s="37">
        <f>M87+M88</f>
        <v>8130</v>
      </c>
      <c r="N86" s="37">
        <f>N87+N88</f>
        <v>0</v>
      </c>
      <c r="P86" s="61">
        <f t="shared" si="15"/>
        <v>8000</v>
      </c>
      <c r="Q86" s="65">
        <f>Q87+Q88</f>
        <v>8000</v>
      </c>
      <c r="R86" s="65">
        <f>R87+R88</f>
        <v>0</v>
      </c>
      <c r="S86" s="85"/>
    </row>
    <row r="87" spans="1:19" ht="12.75">
      <c r="A87" s="29">
        <v>2</v>
      </c>
      <c r="B87" s="29">
        <v>7</v>
      </c>
      <c r="C87" s="29">
        <v>3</v>
      </c>
      <c r="D87" s="29">
        <v>1</v>
      </c>
      <c r="E87" s="34" t="s">
        <v>46</v>
      </c>
      <c r="F87" s="61">
        <f t="shared" si="11"/>
        <v>6013.1</v>
      </c>
      <c r="G87" s="69">
        <v>6013.1</v>
      </c>
      <c r="H87" s="81"/>
      <c r="I87" s="61">
        <f t="shared" si="12"/>
        <v>8130</v>
      </c>
      <c r="J87" s="69">
        <f>3080+5050</f>
        <v>8130</v>
      </c>
      <c r="K87" s="69"/>
      <c r="L87" s="26">
        <f t="shared" si="13"/>
        <v>8130</v>
      </c>
      <c r="M87" s="43">
        <f>3080+5050</f>
        <v>8130</v>
      </c>
      <c r="N87" s="43"/>
      <c r="P87" s="61">
        <f t="shared" si="15"/>
        <v>8000</v>
      </c>
      <c r="Q87" s="69">
        <v>8000</v>
      </c>
      <c r="R87" s="69"/>
      <c r="S87" s="85"/>
    </row>
    <row r="88" spans="1:19" ht="12.75">
      <c r="A88" s="29">
        <v>2</v>
      </c>
      <c r="B88" s="29">
        <v>2</v>
      </c>
      <c r="C88" s="29">
        <v>3</v>
      </c>
      <c r="D88" s="29">
        <v>2</v>
      </c>
      <c r="E88" s="34" t="s">
        <v>47</v>
      </c>
      <c r="F88" s="61">
        <f t="shared" si="11"/>
        <v>0</v>
      </c>
      <c r="G88" s="69"/>
      <c r="H88" s="81"/>
      <c r="I88" s="61">
        <f t="shared" si="12"/>
        <v>0</v>
      </c>
      <c r="J88" s="69"/>
      <c r="K88" s="69"/>
      <c r="L88" s="26">
        <f t="shared" si="13"/>
        <v>0</v>
      </c>
      <c r="M88" s="43"/>
      <c r="N88" s="43"/>
      <c r="P88" s="61">
        <f t="shared" si="15"/>
        <v>0</v>
      </c>
      <c r="Q88" s="69"/>
      <c r="R88" s="69"/>
      <c r="S88" s="85"/>
    </row>
    <row r="89" spans="1:19" ht="12.75">
      <c r="A89" s="29">
        <v>2</v>
      </c>
      <c r="B89" s="29">
        <v>8</v>
      </c>
      <c r="C89" s="29"/>
      <c r="D89" s="29"/>
      <c r="E89" s="31" t="s">
        <v>49</v>
      </c>
      <c r="F89" s="63">
        <f t="shared" si="11"/>
        <v>0</v>
      </c>
      <c r="G89" s="71">
        <f>G90+G91</f>
        <v>0</v>
      </c>
      <c r="H89" s="83">
        <f>H90+H91</f>
        <v>0</v>
      </c>
      <c r="I89" s="63">
        <f t="shared" si="12"/>
        <v>0</v>
      </c>
      <c r="J89" s="71">
        <f>J90+J91</f>
        <v>0</v>
      </c>
      <c r="K89" s="71">
        <f>K90+K91</f>
        <v>0</v>
      </c>
      <c r="L89" s="32">
        <f t="shared" si="13"/>
        <v>0</v>
      </c>
      <c r="M89" s="45">
        <f>M90+M91</f>
        <v>0</v>
      </c>
      <c r="N89" s="45">
        <f>N90+N91</f>
        <v>0</v>
      </c>
      <c r="P89" s="63">
        <f t="shared" si="15"/>
        <v>0</v>
      </c>
      <c r="Q89" s="71">
        <f>Q90+Q91</f>
        <v>0</v>
      </c>
      <c r="R89" s="71">
        <f>R90+R91</f>
        <v>0</v>
      </c>
      <c r="S89" s="85"/>
    </row>
    <row r="90" spans="1:19" ht="38.25">
      <c r="A90" s="29">
        <v>2</v>
      </c>
      <c r="B90" s="29">
        <v>8</v>
      </c>
      <c r="C90" s="29">
        <v>1</v>
      </c>
      <c r="D90" s="29">
        <v>1</v>
      </c>
      <c r="E90" s="33" t="s">
        <v>82</v>
      </c>
      <c r="F90" s="61">
        <f t="shared" si="11"/>
        <v>0</v>
      </c>
      <c r="G90" s="64"/>
      <c r="H90" s="76">
        <v>0</v>
      </c>
      <c r="I90" s="61">
        <f t="shared" si="12"/>
        <v>0</v>
      </c>
      <c r="J90" s="64"/>
      <c r="K90" s="64">
        <v>0</v>
      </c>
      <c r="L90" s="26">
        <f t="shared" si="13"/>
        <v>0</v>
      </c>
      <c r="M90" s="36"/>
      <c r="N90" s="36">
        <v>0</v>
      </c>
      <c r="P90" s="61">
        <f t="shared" si="15"/>
        <v>0</v>
      </c>
      <c r="Q90" s="64"/>
      <c r="R90" s="64">
        <v>0</v>
      </c>
      <c r="S90" s="85"/>
    </row>
    <row r="91" spans="1:19" ht="12.75">
      <c r="A91" s="29">
        <v>2</v>
      </c>
      <c r="B91" s="29">
        <v>8</v>
      </c>
      <c r="C91" s="29">
        <v>2</v>
      </c>
      <c r="D91" s="29"/>
      <c r="E91" s="33" t="s">
        <v>50</v>
      </c>
      <c r="F91" s="61">
        <f t="shared" si="11"/>
        <v>0</v>
      </c>
      <c r="G91" s="65">
        <f>G92+G93</f>
        <v>0</v>
      </c>
      <c r="H91" s="77">
        <f>H92+H93</f>
        <v>0</v>
      </c>
      <c r="I91" s="61">
        <f t="shared" si="12"/>
        <v>0</v>
      </c>
      <c r="J91" s="65">
        <f>J92+J93</f>
        <v>0</v>
      </c>
      <c r="K91" s="65">
        <f>K92+K93</f>
        <v>0</v>
      </c>
      <c r="L91" s="26">
        <f t="shared" si="13"/>
        <v>0</v>
      </c>
      <c r="M91" s="37">
        <f>M92+M93</f>
        <v>0</v>
      </c>
      <c r="N91" s="37">
        <f>N92+N93</f>
        <v>0</v>
      </c>
      <c r="P91" s="61">
        <f t="shared" si="15"/>
        <v>0</v>
      </c>
      <c r="Q91" s="65">
        <f>Q92+Q93</f>
        <v>0</v>
      </c>
      <c r="R91" s="65">
        <f>R92+R93</f>
        <v>0</v>
      </c>
      <c r="S91" s="85"/>
    </row>
    <row r="92" spans="1:19" ht="25.5">
      <c r="A92" s="29">
        <v>2</v>
      </c>
      <c r="B92" s="29">
        <v>8</v>
      </c>
      <c r="C92" s="29">
        <v>2</v>
      </c>
      <c r="D92" s="29">
        <v>1</v>
      </c>
      <c r="E92" s="34" t="s">
        <v>51</v>
      </c>
      <c r="F92" s="67">
        <f t="shared" si="11"/>
        <v>0</v>
      </c>
      <c r="G92" s="72">
        <v>0</v>
      </c>
      <c r="H92" s="84">
        <v>0</v>
      </c>
      <c r="I92" s="67">
        <f t="shared" si="12"/>
        <v>0</v>
      </c>
      <c r="J92" s="72">
        <v>0</v>
      </c>
      <c r="K92" s="72">
        <v>0</v>
      </c>
      <c r="L92" s="38">
        <f t="shared" si="13"/>
        <v>0</v>
      </c>
      <c r="M92" s="46">
        <v>0</v>
      </c>
      <c r="N92" s="46">
        <v>0</v>
      </c>
      <c r="P92" s="67">
        <f t="shared" si="15"/>
        <v>0</v>
      </c>
      <c r="Q92" s="72">
        <v>0</v>
      </c>
      <c r="R92" s="72">
        <v>0</v>
      </c>
      <c r="S92" s="85"/>
    </row>
    <row r="93" spans="1:19" ht="25.5">
      <c r="A93" s="29">
        <v>2</v>
      </c>
      <c r="B93" s="29">
        <v>8</v>
      </c>
      <c r="C93" s="29">
        <v>2</v>
      </c>
      <c r="D93" s="29">
        <v>2</v>
      </c>
      <c r="E93" s="34" t="s">
        <v>83</v>
      </c>
      <c r="F93" s="61">
        <f t="shared" si="11"/>
        <v>0</v>
      </c>
      <c r="G93" s="69"/>
      <c r="H93" s="81"/>
      <c r="I93" s="61">
        <f t="shared" si="12"/>
        <v>0</v>
      </c>
      <c r="J93" s="69"/>
      <c r="K93" s="69"/>
      <c r="L93" s="26">
        <f t="shared" si="13"/>
        <v>0</v>
      </c>
      <c r="M93" s="43"/>
      <c r="N93" s="43"/>
      <c r="P93" s="61">
        <f t="shared" si="15"/>
        <v>0</v>
      </c>
      <c r="Q93" s="69"/>
      <c r="R93" s="69"/>
      <c r="S93" s="85"/>
    </row>
    <row r="94" spans="1:19" ht="25.5">
      <c r="A94" s="29">
        <v>3</v>
      </c>
      <c r="B94" s="29">
        <v>1</v>
      </c>
      <c r="C94" s="29"/>
      <c r="D94" s="29"/>
      <c r="E94" s="47" t="s">
        <v>52</v>
      </c>
      <c r="F94" s="73">
        <f t="shared" si="11"/>
        <v>3850</v>
      </c>
      <c r="G94" s="73">
        <v>3850</v>
      </c>
      <c r="H94" s="73">
        <v>0</v>
      </c>
      <c r="I94" s="73">
        <f t="shared" si="12"/>
        <v>3000</v>
      </c>
      <c r="J94" s="73">
        <v>3000</v>
      </c>
      <c r="K94" s="73">
        <v>0</v>
      </c>
      <c r="L94" s="48">
        <f t="shared" si="13"/>
        <v>3000</v>
      </c>
      <c r="M94" s="48">
        <v>3000</v>
      </c>
      <c r="N94" s="48">
        <v>0</v>
      </c>
      <c r="P94" s="73">
        <f t="shared" si="15"/>
        <v>15250</v>
      </c>
      <c r="Q94" s="73">
        <v>15250</v>
      </c>
      <c r="R94" s="73">
        <v>0</v>
      </c>
      <c r="S94" s="85"/>
    </row>
    <row r="95" spans="1:19" ht="12.75" hidden="1" customHeight="1">
      <c r="A95" s="49"/>
      <c r="B95" s="49"/>
      <c r="C95" s="49"/>
      <c r="D95" s="49"/>
      <c r="E95" s="50" t="s">
        <v>84</v>
      </c>
      <c r="F95" s="80"/>
      <c r="G95" s="80"/>
      <c r="H95" s="80"/>
      <c r="S95" s="85">
        <f t="shared" ref="S70:S96" si="16">Q95-J95</f>
        <v>0</v>
      </c>
    </row>
    <row r="96" spans="1:19" ht="12.75" hidden="1" customHeight="1">
      <c r="A96" s="52"/>
      <c r="B96" s="52"/>
      <c r="C96" s="52"/>
      <c r="D96" s="52"/>
      <c r="E96" s="53" t="s">
        <v>85</v>
      </c>
      <c r="F96" s="80"/>
      <c r="G96" s="80"/>
      <c r="H96" s="80"/>
      <c r="S96" s="85">
        <f t="shared" si="16"/>
        <v>0</v>
      </c>
    </row>
    <row r="97" spans="1:8" ht="12.75" hidden="1" customHeight="1">
      <c r="A97" s="52"/>
      <c r="B97" s="52"/>
      <c r="C97" s="52"/>
      <c r="D97" s="52"/>
      <c r="E97" s="53" t="s">
        <v>86</v>
      </c>
      <c r="F97" s="80"/>
      <c r="G97" s="80"/>
      <c r="H97" s="80"/>
    </row>
    <row r="98" spans="1:8" ht="12.75" hidden="1" customHeight="1">
      <c r="A98" s="54"/>
      <c r="B98" s="54"/>
      <c r="C98" s="54"/>
      <c r="D98" s="54"/>
      <c r="E98" s="55" t="s">
        <v>87</v>
      </c>
      <c r="F98" s="80"/>
      <c r="G98" s="80"/>
      <c r="H98" s="80"/>
    </row>
    <row r="99" spans="1:8" ht="12.75" hidden="1" customHeight="1">
      <c r="A99" s="54"/>
      <c r="B99" s="54"/>
      <c r="C99" s="54"/>
      <c r="D99" s="54"/>
      <c r="E99" s="55" t="s">
        <v>88</v>
      </c>
      <c r="F99" s="80"/>
      <c r="G99" s="80"/>
      <c r="H99" s="80"/>
    </row>
    <row r="100" spans="1:8" ht="12.75" hidden="1" customHeight="1">
      <c r="A100" s="54"/>
      <c r="B100" s="54"/>
      <c r="C100" s="54"/>
      <c r="D100" s="54"/>
      <c r="E100" s="55" t="s">
        <v>89</v>
      </c>
      <c r="F100" s="80"/>
      <c r="G100" s="80"/>
      <c r="H100" s="80"/>
    </row>
    <row r="101" spans="1:8" ht="24" hidden="1" customHeight="1">
      <c r="A101" s="54"/>
      <c r="B101" s="54"/>
      <c r="C101" s="54"/>
      <c r="D101" s="54"/>
      <c r="E101" s="55" t="s">
        <v>90</v>
      </c>
      <c r="F101" s="80"/>
      <c r="G101" s="80"/>
      <c r="H101" s="80"/>
    </row>
    <row r="102" spans="1:8" ht="12.75" hidden="1" customHeight="1">
      <c r="A102" s="49"/>
      <c r="B102" s="49"/>
      <c r="C102" s="49"/>
      <c r="D102" s="49"/>
      <c r="E102" s="50" t="s">
        <v>91</v>
      </c>
      <c r="F102" s="80"/>
      <c r="G102" s="80"/>
      <c r="H102" s="80"/>
    </row>
    <row r="103" spans="1:8" ht="12.75" hidden="1" customHeight="1">
      <c r="A103" s="49"/>
      <c r="B103" s="49"/>
      <c r="C103" s="49"/>
      <c r="D103" s="49"/>
      <c r="E103" s="50" t="s">
        <v>53</v>
      </c>
      <c r="F103" s="80"/>
      <c r="G103" s="80"/>
      <c r="H103" s="80"/>
    </row>
    <row r="104" spans="1:8" ht="12.75" hidden="1" customHeight="1">
      <c r="A104" s="52"/>
      <c r="B104" s="52"/>
      <c r="C104" s="52"/>
      <c r="D104" s="52"/>
      <c r="E104" s="53" t="s">
        <v>54</v>
      </c>
      <c r="F104" s="80"/>
      <c r="G104" s="80"/>
      <c r="H104" s="80"/>
    </row>
    <row r="105" spans="1:8" ht="12.75" hidden="1" customHeight="1">
      <c r="A105" s="52"/>
      <c r="B105" s="52"/>
      <c r="C105" s="52"/>
      <c r="D105" s="52"/>
      <c r="E105" s="53" t="s">
        <v>92</v>
      </c>
      <c r="F105" s="80"/>
      <c r="G105" s="80"/>
      <c r="H105" s="80"/>
    </row>
    <row r="106" spans="1:8" ht="12.75" hidden="1" customHeight="1">
      <c r="A106" s="52"/>
      <c r="B106" s="52"/>
      <c r="C106" s="52"/>
      <c r="D106" s="52"/>
      <c r="E106" s="53" t="s">
        <v>93</v>
      </c>
      <c r="F106" s="80"/>
      <c r="G106" s="80"/>
      <c r="H106" s="80"/>
    </row>
    <row r="107" spans="1:8" ht="24" hidden="1" customHeight="1">
      <c r="A107" s="54"/>
      <c r="B107" s="54"/>
      <c r="C107" s="54"/>
      <c r="D107" s="54"/>
      <c r="E107" s="55" t="s">
        <v>94</v>
      </c>
      <c r="F107" s="80"/>
      <c r="G107" s="80"/>
      <c r="H107" s="80"/>
    </row>
    <row r="108" spans="1:8" ht="12.75" hidden="1" customHeight="1">
      <c r="A108" s="54"/>
      <c r="B108" s="54"/>
      <c r="C108" s="54"/>
      <c r="D108" s="54"/>
      <c r="E108" s="55" t="s">
        <v>95</v>
      </c>
      <c r="F108" s="80"/>
      <c r="G108" s="80"/>
      <c r="H108" s="80"/>
    </row>
    <row r="109" spans="1:8" ht="12.75" hidden="1" customHeight="1">
      <c r="A109" s="52"/>
      <c r="B109" s="52"/>
      <c r="C109" s="52"/>
      <c r="D109" s="52"/>
      <c r="E109" s="53" t="s">
        <v>96</v>
      </c>
      <c r="F109" s="80"/>
      <c r="G109" s="80"/>
      <c r="H109" s="80"/>
    </row>
    <row r="110" spans="1:8" ht="12" hidden="1" customHeight="1">
      <c r="A110" s="56"/>
      <c r="B110" s="56"/>
      <c r="C110" s="56"/>
      <c r="D110" s="56"/>
      <c r="E110" s="57" t="s">
        <v>97</v>
      </c>
      <c r="F110" s="80"/>
      <c r="G110" s="80"/>
      <c r="H110" s="80"/>
    </row>
    <row r="111" spans="1:8" ht="11.25" hidden="1" customHeight="1">
      <c r="A111" s="49"/>
      <c r="B111" s="49"/>
      <c r="C111" s="49"/>
      <c r="D111" s="49"/>
      <c r="E111" s="50" t="s">
        <v>56</v>
      </c>
      <c r="F111" s="80"/>
      <c r="G111" s="80"/>
      <c r="H111" s="80"/>
    </row>
    <row r="112" spans="1:8" ht="11.25" hidden="1" customHeight="1">
      <c r="A112" s="49"/>
      <c r="B112" s="49"/>
      <c r="C112" s="49"/>
      <c r="D112" s="49"/>
      <c r="E112" s="50" t="s">
        <v>101</v>
      </c>
      <c r="F112" s="80"/>
      <c r="G112" s="80"/>
      <c r="H112" s="80"/>
    </row>
    <row r="113" spans="1:8" ht="22.5" hidden="1" customHeight="1">
      <c r="A113" s="49"/>
      <c r="B113" s="49"/>
      <c r="C113" s="49"/>
      <c r="D113" s="49"/>
      <c r="E113" s="58" t="s">
        <v>102</v>
      </c>
      <c r="F113" s="80"/>
      <c r="G113" s="80"/>
      <c r="H113" s="80"/>
    </row>
    <row r="114" spans="1:8" ht="11.25" hidden="1" customHeight="1">
      <c r="A114" s="56"/>
      <c r="B114" s="56"/>
      <c r="C114" s="56"/>
      <c r="D114" s="56"/>
      <c r="E114" s="57" t="s">
        <v>55</v>
      </c>
      <c r="F114" s="80"/>
      <c r="G114" s="80"/>
      <c r="H114" s="80"/>
    </row>
    <row r="115" spans="1:8" ht="11.25" hidden="1" customHeight="1">
      <c r="A115" s="49"/>
      <c r="B115" s="49"/>
      <c r="C115" s="49"/>
      <c r="D115" s="49"/>
      <c r="E115" s="50" t="s">
        <v>56</v>
      </c>
      <c r="F115" s="80"/>
      <c r="G115" s="80"/>
      <c r="H115" s="80"/>
    </row>
    <row r="116" spans="1:8" ht="11.25" hidden="1" customHeight="1">
      <c r="A116" s="52"/>
      <c r="B116" s="52"/>
      <c r="C116" s="52"/>
      <c r="D116" s="52"/>
      <c r="E116" s="53" t="s">
        <v>103</v>
      </c>
      <c r="F116" s="80"/>
      <c r="G116" s="80"/>
      <c r="H116" s="80"/>
    </row>
    <row r="117" spans="1:8" ht="11.25" hidden="1" customHeight="1">
      <c r="A117" s="52"/>
      <c r="B117" s="52"/>
      <c r="C117" s="52"/>
      <c r="D117" s="52"/>
      <c r="E117" s="53" t="s">
        <v>104</v>
      </c>
      <c r="F117" s="80"/>
      <c r="G117" s="80"/>
      <c r="H117" s="80"/>
    </row>
    <row r="118" spans="1:8" ht="11.25" hidden="1" customHeight="1">
      <c r="A118" s="52"/>
      <c r="B118" s="52"/>
      <c r="C118" s="52"/>
      <c r="D118" s="52"/>
      <c r="E118" s="53" t="s">
        <v>98</v>
      </c>
      <c r="F118" s="80"/>
      <c r="G118" s="80"/>
      <c r="H118" s="80"/>
    </row>
    <row r="119" spans="1:8" ht="22.5" hidden="1" customHeight="1">
      <c r="A119" s="52"/>
      <c r="B119" s="52"/>
      <c r="C119" s="52"/>
      <c r="D119" s="52"/>
      <c r="E119" s="53" t="s">
        <v>105</v>
      </c>
      <c r="F119" s="80"/>
      <c r="G119" s="80"/>
      <c r="H119" s="80"/>
    </row>
    <row r="120" spans="1:8" ht="11.25" hidden="1" customHeight="1">
      <c r="A120" s="52"/>
      <c r="B120" s="52"/>
      <c r="C120" s="52"/>
      <c r="D120" s="52"/>
      <c r="E120" s="53" t="s">
        <v>99</v>
      </c>
      <c r="F120" s="80"/>
      <c r="G120" s="80"/>
      <c r="H120" s="80"/>
    </row>
    <row r="121" spans="1:8" ht="11.25" hidden="1" customHeight="1">
      <c r="A121" s="52"/>
      <c r="B121" s="52"/>
      <c r="C121" s="52"/>
      <c r="D121" s="52"/>
      <c r="E121" s="53" t="s">
        <v>100</v>
      </c>
      <c r="F121" s="80"/>
      <c r="G121" s="80"/>
      <c r="H121" s="80"/>
    </row>
    <row r="122" spans="1:8" ht="11.25" hidden="1" customHeight="1">
      <c r="A122" s="52"/>
      <c r="B122" s="52"/>
      <c r="C122" s="52"/>
      <c r="D122" s="52"/>
      <c r="E122" s="53" t="s">
        <v>57</v>
      </c>
      <c r="F122" s="80"/>
      <c r="G122" s="80"/>
      <c r="H122" s="80"/>
    </row>
    <row r="123" spans="1:8" ht="11.25" hidden="1" customHeight="1">
      <c r="A123" s="49"/>
      <c r="B123" s="49"/>
      <c r="C123" s="49"/>
      <c r="D123" s="49"/>
      <c r="E123" s="50" t="s">
        <v>101</v>
      </c>
      <c r="F123" s="80"/>
      <c r="G123" s="80"/>
      <c r="H123" s="80"/>
    </row>
    <row r="124" spans="1:8" ht="11.25" hidden="1" customHeight="1">
      <c r="A124" s="52"/>
      <c r="B124" s="52"/>
      <c r="C124" s="52"/>
      <c r="D124" s="52"/>
      <c r="E124" s="53" t="s">
        <v>103</v>
      </c>
      <c r="F124" s="80"/>
      <c r="G124" s="80"/>
      <c r="H124" s="80"/>
    </row>
    <row r="125" spans="1:8" ht="11.25" hidden="1" customHeight="1">
      <c r="A125" s="52"/>
      <c r="B125" s="52"/>
      <c r="C125" s="52"/>
      <c r="D125" s="52"/>
      <c r="E125" s="53" t="s">
        <v>104</v>
      </c>
      <c r="F125" s="80"/>
      <c r="G125" s="80"/>
      <c r="H125" s="80"/>
    </row>
    <row r="126" spans="1:8" ht="11.25" hidden="1" customHeight="1">
      <c r="A126" s="52"/>
      <c r="B126" s="52"/>
      <c r="C126" s="52"/>
      <c r="D126" s="52"/>
      <c r="E126" s="53" t="s">
        <v>98</v>
      </c>
      <c r="F126" s="80"/>
      <c r="G126" s="80"/>
      <c r="H126" s="80"/>
    </row>
    <row r="127" spans="1:8" ht="22.5" hidden="1" customHeight="1">
      <c r="A127" s="52"/>
      <c r="B127" s="52"/>
      <c r="C127" s="52"/>
      <c r="D127" s="52"/>
      <c r="E127" s="53" t="s">
        <v>105</v>
      </c>
      <c r="F127" s="80"/>
      <c r="G127" s="80"/>
      <c r="H127" s="80"/>
    </row>
    <row r="128" spans="1:8" ht="11.25" hidden="1" customHeight="1">
      <c r="A128" s="52"/>
      <c r="B128" s="52"/>
      <c r="C128" s="52"/>
      <c r="D128" s="52"/>
      <c r="E128" s="53" t="s">
        <v>106</v>
      </c>
      <c r="F128" s="80"/>
      <c r="G128" s="80"/>
      <c r="H128" s="80"/>
    </row>
    <row r="129" spans="1:8" ht="11.25" hidden="1" customHeight="1">
      <c r="A129" s="52"/>
      <c r="B129" s="52"/>
      <c r="C129" s="52"/>
      <c r="D129" s="52"/>
      <c r="E129" s="53" t="s">
        <v>100</v>
      </c>
      <c r="F129" s="80"/>
      <c r="G129" s="80"/>
      <c r="H129" s="80"/>
    </row>
    <row r="130" spans="1:8" ht="11.25" hidden="1" customHeight="1">
      <c r="A130" s="52"/>
      <c r="B130" s="52"/>
      <c r="C130" s="52"/>
      <c r="D130" s="52"/>
      <c r="E130" s="53" t="s">
        <v>57</v>
      </c>
      <c r="F130" s="80"/>
      <c r="G130" s="80"/>
      <c r="H130" s="80"/>
    </row>
    <row r="131" spans="1:8">
      <c r="F131" s="80"/>
      <c r="G131" s="80"/>
      <c r="H131" s="80"/>
    </row>
    <row r="132" spans="1:8" ht="13.5" customHeight="1"/>
  </sheetData>
  <mergeCells count="21">
    <mergeCell ref="P2:R2"/>
    <mergeCell ref="P3:P4"/>
    <mergeCell ref="Q3:R3"/>
    <mergeCell ref="A1:N1"/>
    <mergeCell ref="A2:E4"/>
    <mergeCell ref="F2:H2"/>
    <mergeCell ref="I2:K2"/>
    <mergeCell ref="L2:N2"/>
    <mergeCell ref="F3:F4"/>
    <mergeCell ref="G3:H3"/>
    <mergeCell ref="I3:I4"/>
    <mergeCell ref="J3:K3"/>
    <mergeCell ref="L3:L4"/>
    <mergeCell ref="A10:E10"/>
    <mergeCell ref="A11:D11"/>
    <mergeCell ref="M3:N3"/>
    <mergeCell ref="A5:E5"/>
    <mergeCell ref="A6:E6"/>
    <mergeCell ref="A7:E7"/>
    <mergeCell ref="A8:E8"/>
    <mergeCell ref="A9:E9"/>
  </mergeCells>
  <pageMargins left="0.25" right="0.25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N4" sqref="N4:N59"/>
    </sheetView>
  </sheetViews>
  <sheetFormatPr defaultColWidth="9" defaultRowHeight="12.75"/>
  <cols>
    <col min="1" max="1" width="33.75" style="1" customWidth="1"/>
    <col min="2" max="2" width="3.875" style="1" customWidth="1"/>
    <col min="3" max="3" width="5.625" style="1" customWidth="1"/>
    <col min="4" max="4" width="5.875" style="1" bestFit="1" customWidth="1"/>
    <col min="5" max="5" width="7" style="1" bestFit="1" customWidth="1"/>
    <col min="6" max="6" width="3.875" style="1" customWidth="1"/>
    <col min="7" max="7" width="5.625" style="18" customWidth="1"/>
    <col min="8" max="8" width="6.125" style="1" bestFit="1" customWidth="1"/>
    <col min="9" max="9" width="7" style="1" customWidth="1"/>
    <col min="10" max="10" width="3.875" style="1" customWidth="1"/>
    <col min="11" max="11" width="5.625" style="1" customWidth="1"/>
    <col min="12" max="12" width="6.25" style="1" bestFit="1" customWidth="1"/>
    <col min="13" max="13" width="7.25" style="1" bestFit="1" customWidth="1"/>
    <col min="14" max="16384" width="9" style="1"/>
  </cols>
  <sheetData>
    <row r="1" spans="1:14" ht="13.15" customHeight="1">
      <c r="A1" s="124" t="s">
        <v>116</v>
      </c>
      <c r="B1" s="126" t="s">
        <v>117</v>
      </c>
      <c r="C1" s="128" t="s">
        <v>118</v>
      </c>
      <c r="D1" s="128"/>
      <c r="E1" s="128"/>
      <c r="F1" s="126" t="s">
        <v>117</v>
      </c>
      <c r="G1" s="128" t="s">
        <v>119</v>
      </c>
      <c r="H1" s="128"/>
      <c r="I1" s="128"/>
      <c r="J1" s="126" t="s">
        <v>117</v>
      </c>
      <c r="K1" s="117" t="s">
        <v>167</v>
      </c>
      <c r="L1" s="118"/>
      <c r="M1" s="119"/>
    </row>
    <row r="2" spans="1:14" ht="13.15" customHeight="1">
      <c r="A2" s="125"/>
      <c r="B2" s="127"/>
      <c r="C2" s="120" t="s">
        <v>122</v>
      </c>
      <c r="D2" s="122" t="s">
        <v>121</v>
      </c>
      <c r="E2" s="123"/>
      <c r="F2" s="127"/>
      <c r="G2" s="120" t="s">
        <v>120</v>
      </c>
      <c r="H2" s="122" t="s">
        <v>121</v>
      </c>
      <c r="I2" s="123"/>
      <c r="J2" s="127"/>
      <c r="K2" s="120" t="s">
        <v>120</v>
      </c>
      <c r="L2" s="122" t="s">
        <v>121</v>
      </c>
      <c r="M2" s="123"/>
    </row>
    <row r="3" spans="1:14" ht="25.5">
      <c r="A3" s="125"/>
      <c r="B3" s="127"/>
      <c r="C3" s="127"/>
      <c r="D3" s="2" t="s">
        <v>123</v>
      </c>
      <c r="E3" s="2" t="s">
        <v>124</v>
      </c>
      <c r="F3" s="127"/>
      <c r="G3" s="127"/>
      <c r="H3" s="2" t="s">
        <v>123</v>
      </c>
      <c r="I3" s="2" t="s">
        <v>124</v>
      </c>
      <c r="J3" s="121"/>
      <c r="K3" s="121"/>
      <c r="L3" s="2" t="s">
        <v>123</v>
      </c>
      <c r="M3" s="2" t="s">
        <v>124</v>
      </c>
    </row>
    <row r="4" spans="1:14">
      <c r="A4" s="3" t="s">
        <v>125</v>
      </c>
      <c r="B4" s="4">
        <v>1</v>
      </c>
      <c r="C4" s="5">
        <v>1500</v>
      </c>
      <c r="D4" s="4">
        <f t="shared" ref="D4:D58" si="0">C4*B4</f>
        <v>1500</v>
      </c>
      <c r="E4" s="5">
        <f>D4*12</f>
        <v>18000</v>
      </c>
      <c r="F4" s="4">
        <v>1</v>
      </c>
      <c r="G4" s="15">
        <v>1800</v>
      </c>
      <c r="H4" s="4">
        <f t="shared" ref="H4:H58" si="1">G4*F4</f>
        <v>1800</v>
      </c>
      <c r="I4" s="5">
        <f>H4*12</f>
        <v>21600</v>
      </c>
      <c r="J4" s="4">
        <v>1</v>
      </c>
      <c r="K4" s="5">
        <v>2000</v>
      </c>
      <c r="L4" s="4">
        <f t="shared" ref="L4:L58" si="2">K4*J4</f>
        <v>2000</v>
      </c>
      <c r="M4" s="5">
        <f>L4*12</f>
        <v>24000</v>
      </c>
      <c r="N4" s="87"/>
    </row>
    <row r="5" spans="1:14">
      <c r="A5" s="3" t="s">
        <v>126</v>
      </c>
      <c r="B5" s="4">
        <v>1</v>
      </c>
      <c r="C5" s="5">
        <v>1000</v>
      </c>
      <c r="D5" s="4">
        <f t="shared" si="0"/>
        <v>1000</v>
      </c>
      <c r="E5" s="5">
        <f t="shared" ref="E5:E58" si="3">D5*12</f>
        <v>12000</v>
      </c>
      <c r="F5" s="4">
        <v>1</v>
      </c>
      <c r="G5" s="15">
        <v>1100</v>
      </c>
      <c r="H5" s="4">
        <f t="shared" si="1"/>
        <v>1100</v>
      </c>
      <c r="I5" s="5">
        <f t="shared" ref="I5:I58" si="4">H5*12</f>
        <v>13200</v>
      </c>
      <c r="J5" s="4">
        <v>1</v>
      </c>
      <c r="K5" s="5">
        <v>1210</v>
      </c>
      <c r="L5" s="4">
        <f t="shared" si="2"/>
        <v>1210</v>
      </c>
      <c r="M5" s="5">
        <f t="shared" ref="M5:M58" si="5">L5*12</f>
        <v>14520</v>
      </c>
      <c r="N5" s="87"/>
    </row>
    <row r="6" spans="1:14">
      <c r="A6" s="3" t="s">
        <v>127</v>
      </c>
      <c r="B6" s="4">
        <v>1</v>
      </c>
      <c r="C6" s="5">
        <v>1000</v>
      </c>
      <c r="D6" s="4">
        <f t="shared" si="0"/>
        <v>1000</v>
      </c>
      <c r="E6" s="5">
        <f t="shared" si="3"/>
        <v>12000</v>
      </c>
      <c r="F6" s="4">
        <v>1</v>
      </c>
      <c r="G6" s="15">
        <v>1100</v>
      </c>
      <c r="H6" s="4">
        <f t="shared" si="1"/>
        <v>1100</v>
      </c>
      <c r="I6" s="5">
        <f t="shared" si="4"/>
        <v>13200</v>
      </c>
      <c r="J6" s="4">
        <v>1</v>
      </c>
      <c r="K6" s="5">
        <v>1210</v>
      </c>
      <c r="L6" s="4">
        <f t="shared" si="2"/>
        <v>1210</v>
      </c>
      <c r="M6" s="5">
        <f t="shared" si="5"/>
        <v>14520</v>
      </c>
      <c r="N6" s="87"/>
    </row>
    <row r="7" spans="1:14">
      <c r="A7" s="6" t="s">
        <v>128</v>
      </c>
      <c r="B7" s="4">
        <v>1</v>
      </c>
      <c r="C7" s="5">
        <v>750</v>
      </c>
      <c r="D7" s="4">
        <f t="shared" si="0"/>
        <v>750</v>
      </c>
      <c r="E7" s="5">
        <f t="shared" si="3"/>
        <v>9000</v>
      </c>
      <c r="F7" s="4">
        <v>1</v>
      </c>
      <c r="G7" s="15">
        <v>850</v>
      </c>
      <c r="H7" s="4">
        <f t="shared" si="1"/>
        <v>850</v>
      </c>
      <c r="I7" s="5">
        <f t="shared" si="4"/>
        <v>10200</v>
      </c>
      <c r="J7" s="4">
        <v>1</v>
      </c>
      <c r="K7" s="5">
        <v>950</v>
      </c>
      <c r="L7" s="4">
        <f t="shared" si="2"/>
        <v>950</v>
      </c>
      <c r="M7" s="5">
        <f t="shared" si="5"/>
        <v>11400</v>
      </c>
      <c r="N7" s="87"/>
    </row>
    <row r="8" spans="1:14">
      <c r="A8" s="6" t="s">
        <v>129</v>
      </c>
      <c r="B8" s="4">
        <v>1</v>
      </c>
      <c r="C8" s="5">
        <v>640</v>
      </c>
      <c r="D8" s="4">
        <f t="shared" si="0"/>
        <v>640</v>
      </c>
      <c r="E8" s="5">
        <f t="shared" si="3"/>
        <v>7680</v>
      </c>
      <c r="F8" s="4">
        <v>1</v>
      </c>
      <c r="G8" s="15">
        <f t="shared" ref="G8:G13" si="6">C8+100</f>
        <v>740</v>
      </c>
      <c r="H8" s="4">
        <f t="shared" si="1"/>
        <v>740</v>
      </c>
      <c r="I8" s="5">
        <f t="shared" si="4"/>
        <v>8880</v>
      </c>
      <c r="J8" s="4">
        <v>1</v>
      </c>
      <c r="K8" s="5">
        <v>840</v>
      </c>
      <c r="L8" s="4">
        <f t="shared" si="2"/>
        <v>840</v>
      </c>
      <c r="M8" s="5">
        <f t="shared" si="5"/>
        <v>10080</v>
      </c>
      <c r="N8" s="87"/>
    </row>
    <row r="9" spans="1:14">
      <c r="A9" s="6" t="s">
        <v>129</v>
      </c>
      <c r="B9" s="4">
        <v>1</v>
      </c>
      <c r="C9" s="5">
        <v>600</v>
      </c>
      <c r="D9" s="4">
        <f t="shared" si="0"/>
        <v>600</v>
      </c>
      <c r="E9" s="5">
        <f t="shared" si="3"/>
        <v>7200</v>
      </c>
      <c r="F9" s="4">
        <v>1</v>
      </c>
      <c r="G9" s="15">
        <f t="shared" si="6"/>
        <v>700</v>
      </c>
      <c r="H9" s="4">
        <f t="shared" si="1"/>
        <v>700</v>
      </c>
      <c r="I9" s="5">
        <f t="shared" si="4"/>
        <v>8400</v>
      </c>
      <c r="J9" s="4">
        <v>1</v>
      </c>
      <c r="K9" s="5">
        <v>800</v>
      </c>
      <c r="L9" s="4">
        <f t="shared" si="2"/>
        <v>800</v>
      </c>
      <c r="M9" s="5">
        <f t="shared" si="5"/>
        <v>9600</v>
      </c>
      <c r="N9" s="87"/>
    </row>
    <row r="10" spans="1:14">
      <c r="A10" s="6" t="s">
        <v>130</v>
      </c>
      <c r="B10" s="4">
        <v>1</v>
      </c>
      <c r="C10" s="5">
        <v>750</v>
      </c>
      <c r="D10" s="4">
        <f t="shared" si="0"/>
        <v>750</v>
      </c>
      <c r="E10" s="5">
        <f t="shared" si="3"/>
        <v>9000</v>
      </c>
      <c r="F10" s="4">
        <v>1</v>
      </c>
      <c r="G10" s="15">
        <f t="shared" si="6"/>
        <v>850</v>
      </c>
      <c r="H10" s="4">
        <f t="shared" si="1"/>
        <v>850</v>
      </c>
      <c r="I10" s="5">
        <f t="shared" si="4"/>
        <v>10200</v>
      </c>
      <c r="J10" s="4">
        <v>1</v>
      </c>
      <c r="K10" s="5">
        <v>950</v>
      </c>
      <c r="L10" s="4">
        <f t="shared" si="2"/>
        <v>950</v>
      </c>
      <c r="M10" s="5">
        <f t="shared" si="5"/>
        <v>11400</v>
      </c>
      <c r="N10" s="87"/>
    </row>
    <row r="11" spans="1:14">
      <c r="A11" s="6" t="s">
        <v>131</v>
      </c>
      <c r="B11" s="4">
        <v>1</v>
      </c>
      <c r="C11" s="5">
        <v>600</v>
      </c>
      <c r="D11" s="4">
        <f t="shared" si="0"/>
        <v>600</v>
      </c>
      <c r="E11" s="5">
        <f t="shared" si="3"/>
        <v>7200</v>
      </c>
      <c r="F11" s="4">
        <v>1</v>
      </c>
      <c r="G11" s="15">
        <v>750</v>
      </c>
      <c r="H11" s="4">
        <f t="shared" si="1"/>
        <v>750</v>
      </c>
      <c r="I11" s="5">
        <f t="shared" si="4"/>
        <v>9000</v>
      </c>
      <c r="J11" s="4">
        <v>1</v>
      </c>
      <c r="K11" s="5">
        <v>850</v>
      </c>
      <c r="L11" s="4">
        <f t="shared" si="2"/>
        <v>850</v>
      </c>
      <c r="M11" s="5">
        <f t="shared" si="5"/>
        <v>10200</v>
      </c>
      <c r="N11" s="87"/>
    </row>
    <row r="12" spans="1:14">
      <c r="A12" s="6" t="s">
        <v>132</v>
      </c>
      <c r="B12" s="4">
        <v>1</v>
      </c>
      <c r="C12" s="5">
        <v>750</v>
      </c>
      <c r="D12" s="4">
        <f t="shared" si="0"/>
        <v>750</v>
      </c>
      <c r="E12" s="5">
        <f t="shared" si="3"/>
        <v>9000</v>
      </c>
      <c r="F12" s="4">
        <v>1</v>
      </c>
      <c r="G12" s="15">
        <f t="shared" si="6"/>
        <v>850</v>
      </c>
      <c r="H12" s="4">
        <f t="shared" si="1"/>
        <v>850</v>
      </c>
      <c r="I12" s="5">
        <f t="shared" si="4"/>
        <v>10200</v>
      </c>
      <c r="J12" s="4">
        <v>1</v>
      </c>
      <c r="K12" s="5">
        <v>950</v>
      </c>
      <c r="L12" s="4">
        <f t="shared" si="2"/>
        <v>950</v>
      </c>
      <c r="M12" s="5">
        <f t="shared" si="5"/>
        <v>11400</v>
      </c>
      <c r="N12" s="87"/>
    </row>
    <row r="13" spans="1:14">
      <c r="A13" s="6" t="s">
        <v>133</v>
      </c>
      <c r="B13" s="4">
        <v>1</v>
      </c>
      <c r="C13" s="5">
        <v>700</v>
      </c>
      <c r="D13" s="4">
        <f t="shared" si="0"/>
        <v>700</v>
      </c>
      <c r="E13" s="5">
        <f t="shared" si="3"/>
        <v>8400</v>
      </c>
      <c r="F13" s="4">
        <v>1</v>
      </c>
      <c r="G13" s="15">
        <f t="shared" si="6"/>
        <v>800</v>
      </c>
      <c r="H13" s="4">
        <f t="shared" si="1"/>
        <v>800</v>
      </c>
      <c r="I13" s="5">
        <f t="shared" si="4"/>
        <v>9600</v>
      </c>
      <c r="J13" s="4">
        <v>1</v>
      </c>
      <c r="K13" s="5">
        <v>900</v>
      </c>
      <c r="L13" s="4">
        <f t="shared" si="2"/>
        <v>900</v>
      </c>
      <c r="M13" s="5">
        <f t="shared" si="5"/>
        <v>10800</v>
      </c>
      <c r="N13" s="87"/>
    </row>
    <row r="14" spans="1:14">
      <c r="A14" s="6" t="s">
        <v>134</v>
      </c>
      <c r="B14" s="4">
        <v>1</v>
      </c>
      <c r="C14" s="5">
        <v>1000</v>
      </c>
      <c r="D14" s="4">
        <f t="shared" si="0"/>
        <v>1000</v>
      </c>
      <c r="E14" s="5">
        <f t="shared" si="3"/>
        <v>12000</v>
      </c>
      <c r="F14" s="4">
        <v>1</v>
      </c>
      <c r="G14" s="15">
        <f t="shared" ref="G14" si="7">C14*1.1</f>
        <v>1100</v>
      </c>
      <c r="H14" s="4">
        <f t="shared" si="1"/>
        <v>1100</v>
      </c>
      <c r="I14" s="5">
        <f t="shared" si="4"/>
        <v>13200</v>
      </c>
      <c r="J14" s="4">
        <v>1</v>
      </c>
      <c r="K14" s="5">
        <v>1210</v>
      </c>
      <c r="L14" s="4">
        <f t="shared" si="2"/>
        <v>1210</v>
      </c>
      <c r="M14" s="5">
        <f t="shared" si="5"/>
        <v>14520</v>
      </c>
      <c r="N14" s="87"/>
    </row>
    <row r="15" spans="1:14">
      <c r="A15" s="6" t="s">
        <v>134</v>
      </c>
      <c r="B15" s="4">
        <v>12</v>
      </c>
      <c r="C15" s="5">
        <v>600</v>
      </c>
      <c r="D15" s="4">
        <f t="shared" si="0"/>
        <v>7200</v>
      </c>
      <c r="E15" s="5">
        <f t="shared" si="3"/>
        <v>86400</v>
      </c>
      <c r="F15" s="4">
        <v>12</v>
      </c>
      <c r="G15" s="15">
        <f>C15+100</f>
        <v>700</v>
      </c>
      <c r="H15" s="4">
        <f t="shared" si="1"/>
        <v>8400</v>
      </c>
      <c r="I15" s="5">
        <f t="shared" si="4"/>
        <v>100800</v>
      </c>
      <c r="J15" s="4">
        <v>12</v>
      </c>
      <c r="K15" s="5">
        <v>800</v>
      </c>
      <c r="L15" s="4">
        <f t="shared" si="2"/>
        <v>9600</v>
      </c>
      <c r="M15" s="5">
        <f t="shared" si="5"/>
        <v>115200</v>
      </c>
      <c r="N15" s="87"/>
    </row>
    <row r="16" spans="1:14" ht="25.5">
      <c r="A16" s="14" t="s">
        <v>135</v>
      </c>
      <c r="B16" s="4">
        <v>1</v>
      </c>
      <c r="C16" s="5">
        <v>300</v>
      </c>
      <c r="D16" s="4">
        <f t="shared" si="0"/>
        <v>300</v>
      </c>
      <c r="E16" s="5">
        <f t="shared" si="3"/>
        <v>3600</v>
      </c>
      <c r="F16" s="4">
        <v>0</v>
      </c>
      <c r="G16" s="15">
        <v>330</v>
      </c>
      <c r="H16" s="4">
        <f t="shared" si="1"/>
        <v>0</v>
      </c>
      <c r="I16" s="5">
        <f t="shared" si="4"/>
        <v>0</v>
      </c>
      <c r="J16" s="4">
        <v>0</v>
      </c>
      <c r="K16" s="5">
        <v>0</v>
      </c>
      <c r="L16" s="4">
        <f t="shared" si="2"/>
        <v>0</v>
      </c>
      <c r="M16" s="5">
        <f t="shared" si="5"/>
        <v>0</v>
      </c>
      <c r="N16" s="87"/>
    </row>
    <row r="17" spans="1:14">
      <c r="A17" s="6" t="s">
        <v>136</v>
      </c>
      <c r="B17" s="4">
        <v>6</v>
      </c>
      <c r="C17" s="5">
        <v>690</v>
      </c>
      <c r="D17" s="4">
        <f t="shared" si="0"/>
        <v>4140</v>
      </c>
      <c r="E17" s="5">
        <f t="shared" si="3"/>
        <v>49680</v>
      </c>
      <c r="F17" s="4">
        <v>6</v>
      </c>
      <c r="G17" s="15">
        <f t="shared" ref="G17:G58" si="8">C17+100</f>
        <v>790</v>
      </c>
      <c r="H17" s="4">
        <f t="shared" si="1"/>
        <v>4740</v>
      </c>
      <c r="I17" s="5">
        <f t="shared" si="4"/>
        <v>56880</v>
      </c>
      <c r="J17" s="4">
        <v>6</v>
      </c>
      <c r="K17" s="5">
        <v>890</v>
      </c>
      <c r="L17" s="4">
        <f t="shared" si="2"/>
        <v>5340</v>
      </c>
      <c r="M17" s="5">
        <f t="shared" si="5"/>
        <v>64080</v>
      </c>
      <c r="N17" s="87"/>
    </row>
    <row r="18" spans="1:14">
      <c r="A18" s="6" t="s">
        <v>136</v>
      </c>
      <c r="B18" s="4">
        <v>6</v>
      </c>
      <c r="C18" s="5">
        <v>440</v>
      </c>
      <c r="D18" s="4">
        <f t="shared" si="0"/>
        <v>2640</v>
      </c>
      <c r="E18" s="5">
        <f t="shared" si="3"/>
        <v>31680</v>
      </c>
      <c r="F18" s="4">
        <v>6</v>
      </c>
      <c r="G18" s="15">
        <f t="shared" si="8"/>
        <v>540</v>
      </c>
      <c r="H18" s="4">
        <f t="shared" si="1"/>
        <v>3240</v>
      </c>
      <c r="I18" s="5">
        <f t="shared" si="4"/>
        <v>38880</v>
      </c>
      <c r="J18" s="4">
        <v>6</v>
      </c>
      <c r="K18" s="5">
        <v>640</v>
      </c>
      <c r="L18" s="4">
        <f t="shared" si="2"/>
        <v>3840</v>
      </c>
      <c r="M18" s="5">
        <f t="shared" si="5"/>
        <v>46080</v>
      </c>
      <c r="N18" s="87"/>
    </row>
    <row r="19" spans="1:14">
      <c r="A19" s="6" t="s">
        <v>136</v>
      </c>
      <c r="B19" s="4">
        <v>13</v>
      </c>
      <c r="C19" s="5">
        <v>590</v>
      </c>
      <c r="D19" s="4">
        <f t="shared" si="0"/>
        <v>7670</v>
      </c>
      <c r="E19" s="5">
        <f t="shared" si="3"/>
        <v>92040</v>
      </c>
      <c r="F19" s="4">
        <v>13</v>
      </c>
      <c r="G19" s="15">
        <f t="shared" si="8"/>
        <v>690</v>
      </c>
      <c r="H19" s="4">
        <f t="shared" si="1"/>
        <v>8970</v>
      </c>
      <c r="I19" s="5">
        <f t="shared" si="4"/>
        <v>107640</v>
      </c>
      <c r="J19" s="4">
        <v>13</v>
      </c>
      <c r="K19" s="5">
        <v>790</v>
      </c>
      <c r="L19" s="4">
        <f t="shared" si="2"/>
        <v>10270</v>
      </c>
      <c r="M19" s="5">
        <f t="shared" si="5"/>
        <v>123240</v>
      </c>
      <c r="N19" s="87"/>
    </row>
    <row r="20" spans="1:14">
      <c r="A20" s="6" t="s">
        <v>137</v>
      </c>
      <c r="B20" s="4">
        <v>6</v>
      </c>
      <c r="C20" s="5">
        <v>530</v>
      </c>
      <c r="D20" s="4">
        <f t="shared" si="0"/>
        <v>3180</v>
      </c>
      <c r="E20" s="5">
        <f t="shared" si="3"/>
        <v>38160</v>
      </c>
      <c r="F20" s="4">
        <v>6</v>
      </c>
      <c r="G20" s="15">
        <f t="shared" si="8"/>
        <v>630</v>
      </c>
      <c r="H20" s="4">
        <f t="shared" si="1"/>
        <v>3780</v>
      </c>
      <c r="I20" s="5">
        <f t="shared" si="4"/>
        <v>45360</v>
      </c>
      <c r="J20" s="4">
        <v>6</v>
      </c>
      <c r="K20" s="5">
        <v>730</v>
      </c>
      <c r="L20" s="4">
        <f t="shared" si="2"/>
        <v>4380</v>
      </c>
      <c r="M20" s="5">
        <f t="shared" si="5"/>
        <v>52560</v>
      </c>
      <c r="N20" s="87"/>
    </row>
    <row r="21" spans="1:14">
      <c r="A21" s="6" t="s">
        <v>137</v>
      </c>
      <c r="B21" s="4">
        <v>13</v>
      </c>
      <c r="C21" s="5">
        <v>435</v>
      </c>
      <c r="D21" s="4">
        <f t="shared" si="0"/>
        <v>5655</v>
      </c>
      <c r="E21" s="5">
        <f t="shared" si="3"/>
        <v>67860</v>
      </c>
      <c r="F21" s="4">
        <v>13</v>
      </c>
      <c r="G21" s="15">
        <f t="shared" si="8"/>
        <v>535</v>
      </c>
      <c r="H21" s="4">
        <f t="shared" si="1"/>
        <v>6955</v>
      </c>
      <c r="I21" s="5">
        <f t="shared" si="4"/>
        <v>83460</v>
      </c>
      <c r="J21" s="4">
        <v>13</v>
      </c>
      <c r="K21" s="5">
        <v>635</v>
      </c>
      <c r="L21" s="4">
        <f t="shared" si="2"/>
        <v>8255</v>
      </c>
      <c r="M21" s="5">
        <f t="shared" si="5"/>
        <v>99060</v>
      </c>
      <c r="N21" s="87"/>
    </row>
    <row r="22" spans="1:14">
      <c r="A22" s="6" t="s">
        <v>138</v>
      </c>
      <c r="B22" s="4">
        <v>3</v>
      </c>
      <c r="C22" s="5">
        <v>500</v>
      </c>
      <c r="D22" s="4">
        <f t="shared" si="0"/>
        <v>1500</v>
      </c>
      <c r="E22" s="5">
        <f t="shared" si="3"/>
        <v>18000</v>
      </c>
      <c r="F22" s="4">
        <v>3</v>
      </c>
      <c r="G22" s="15">
        <f t="shared" si="8"/>
        <v>600</v>
      </c>
      <c r="H22" s="4">
        <f t="shared" si="1"/>
        <v>1800</v>
      </c>
      <c r="I22" s="5">
        <f t="shared" si="4"/>
        <v>21600</v>
      </c>
      <c r="J22" s="4">
        <v>3</v>
      </c>
      <c r="K22" s="5">
        <v>700</v>
      </c>
      <c r="L22" s="4">
        <f t="shared" si="2"/>
        <v>2100</v>
      </c>
      <c r="M22" s="5">
        <f t="shared" si="5"/>
        <v>25200</v>
      </c>
      <c r="N22" s="87"/>
    </row>
    <row r="23" spans="1:14">
      <c r="A23" s="6" t="s">
        <v>139</v>
      </c>
      <c r="B23" s="4">
        <v>8</v>
      </c>
      <c r="C23" s="5">
        <v>500</v>
      </c>
      <c r="D23" s="4">
        <f t="shared" si="0"/>
        <v>4000</v>
      </c>
      <c r="E23" s="5">
        <f t="shared" si="3"/>
        <v>48000</v>
      </c>
      <c r="F23" s="4">
        <v>8</v>
      </c>
      <c r="G23" s="15">
        <f t="shared" si="8"/>
        <v>600</v>
      </c>
      <c r="H23" s="4">
        <f t="shared" si="1"/>
        <v>4800</v>
      </c>
      <c r="I23" s="5">
        <f t="shared" si="4"/>
        <v>57600</v>
      </c>
      <c r="J23" s="4">
        <v>7</v>
      </c>
      <c r="K23" s="5">
        <v>700</v>
      </c>
      <c r="L23" s="4">
        <f t="shared" si="2"/>
        <v>4900</v>
      </c>
      <c r="M23" s="5">
        <f t="shared" si="5"/>
        <v>58800</v>
      </c>
      <c r="N23" s="87"/>
    </row>
    <row r="24" spans="1:14">
      <c r="A24" s="6" t="s">
        <v>140</v>
      </c>
      <c r="B24" s="4">
        <v>1</v>
      </c>
      <c r="C24" s="5">
        <v>500</v>
      </c>
      <c r="D24" s="4">
        <f t="shared" si="0"/>
        <v>500</v>
      </c>
      <c r="E24" s="5">
        <f t="shared" si="3"/>
        <v>6000</v>
      </c>
      <c r="F24" s="4">
        <v>1</v>
      </c>
      <c r="G24" s="15">
        <f t="shared" si="8"/>
        <v>600</v>
      </c>
      <c r="H24" s="4">
        <f t="shared" si="1"/>
        <v>600</v>
      </c>
      <c r="I24" s="5">
        <f t="shared" si="4"/>
        <v>7200</v>
      </c>
      <c r="J24" s="4">
        <v>1</v>
      </c>
      <c r="K24" s="5">
        <v>700</v>
      </c>
      <c r="L24" s="4">
        <f t="shared" si="2"/>
        <v>700</v>
      </c>
      <c r="M24" s="5">
        <f t="shared" si="5"/>
        <v>8400</v>
      </c>
      <c r="N24" s="87"/>
    </row>
    <row r="25" spans="1:14">
      <c r="A25" s="6" t="s">
        <v>168</v>
      </c>
      <c r="B25" s="4"/>
      <c r="C25" s="5"/>
      <c r="D25" s="4"/>
      <c r="E25" s="5"/>
      <c r="F25" s="4"/>
      <c r="G25" s="15"/>
      <c r="H25" s="4"/>
      <c r="I25" s="5"/>
      <c r="J25" s="4">
        <v>1</v>
      </c>
      <c r="K25" s="5">
        <v>850</v>
      </c>
      <c r="L25" s="4">
        <f t="shared" si="2"/>
        <v>850</v>
      </c>
      <c r="M25" s="5">
        <f t="shared" si="5"/>
        <v>10200</v>
      </c>
      <c r="N25" s="87"/>
    </row>
    <row r="26" spans="1:14">
      <c r="A26" s="6" t="s">
        <v>141</v>
      </c>
      <c r="B26" s="4">
        <v>8</v>
      </c>
      <c r="C26" s="5">
        <v>430</v>
      </c>
      <c r="D26" s="4">
        <f t="shared" si="0"/>
        <v>3440</v>
      </c>
      <c r="E26" s="5">
        <f t="shared" si="3"/>
        <v>41280</v>
      </c>
      <c r="F26" s="4">
        <v>8</v>
      </c>
      <c r="G26" s="15">
        <f t="shared" si="8"/>
        <v>530</v>
      </c>
      <c r="H26" s="4">
        <f t="shared" si="1"/>
        <v>4240</v>
      </c>
      <c r="I26" s="5">
        <f t="shared" si="4"/>
        <v>50880</v>
      </c>
      <c r="J26" s="4">
        <v>7</v>
      </c>
      <c r="K26" s="5">
        <v>630</v>
      </c>
      <c r="L26" s="4">
        <f t="shared" si="2"/>
        <v>4410</v>
      </c>
      <c r="M26" s="5">
        <f t="shared" si="5"/>
        <v>52920</v>
      </c>
      <c r="N26" s="87"/>
    </row>
    <row r="27" spans="1:14">
      <c r="A27" s="6" t="s">
        <v>142</v>
      </c>
      <c r="B27" s="4">
        <v>1</v>
      </c>
      <c r="C27" s="5">
        <v>430</v>
      </c>
      <c r="D27" s="4">
        <f t="shared" si="0"/>
        <v>430</v>
      </c>
      <c r="E27" s="5">
        <f t="shared" si="3"/>
        <v>5160</v>
      </c>
      <c r="F27" s="4">
        <v>1</v>
      </c>
      <c r="G27" s="15">
        <f t="shared" si="8"/>
        <v>530</v>
      </c>
      <c r="H27" s="4">
        <f t="shared" si="1"/>
        <v>530</v>
      </c>
      <c r="I27" s="5">
        <f t="shared" si="4"/>
        <v>6360</v>
      </c>
      <c r="J27" s="4">
        <v>0</v>
      </c>
      <c r="K27" s="5">
        <v>0</v>
      </c>
      <c r="L27" s="4">
        <f t="shared" si="2"/>
        <v>0</v>
      </c>
      <c r="M27" s="5">
        <f t="shared" si="5"/>
        <v>0</v>
      </c>
      <c r="N27" s="87"/>
    </row>
    <row r="28" spans="1:14">
      <c r="A28" s="6" t="s">
        <v>143</v>
      </c>
      <c r="B28" s="4">
        <v>1</v>
      </c>
      <c r="C28" s="5">
        <v>560</v>
      </c>
      <c r="D28" s="4">
        <f t="shared" si="0"/>
        <v>560</v>
      </c>
      <c r="E28" s="5">
        <f t="shared" si="3"/>
        <v>6720</v>
      </c>
      <c r="F28" s="4">
        <v>1</v>
      </c>
      <c r="G28" s="15">
        <f t="shared" si="8"/>
        <v>660</v>
      </c>
      <c r="H28" s="4">
        <f t="shared" si="1"/>
        <v>660</v>
      </c>
      <c r="I28" s="5">
        <f t="shared" si="4"/>
        <v>7920</v>
      </c>
      <c r="J28" s="4">
        <v>1</v>
      </c>
      <c r="K28" s="5">
        <v>760</v>
      </c>
      <c r="L28" s="4">
        <f t="shared" si="2"/>
        <v>760</v>
      </c>
      <c r="M28" s="5">
        <f t="shared" si="5"/>
        <v>9120</v>
      </c>
      <c r="N28" s="87"/>
    </row>
    <row r="29" spans="1:14">
      <c r="A29" s="6" t="s">
        <v>144</v>
      </c>
      <c r="B29" s="4">
        <v>2</v>
      </c>
      <c r="C29" s="5">
        <v>550</v>
      </c>
      <c r="D29" s="4">
        <f t="shared" si="0"/>
        <v>1100</v>
      </c>
      <c r="E29" s="5">
        <f t="shared" si="3"/>
        <v>13200</v>
      </c>
      <c r="F29" s="4">
        <v>2</v>
      </c>
      <c r="G29" s="15">
        <f t="shared" si="8"/>
        <v>650</v>
      </c>
      <c r="H29" s="4">
        <f t="shared" si="1"/>
        <v>1300</v>
      </c>
      <c r="I29" s="5">
        <f t="shared" si="4"/>
        <v>15600</v>
      </c>
      <c r="J29" s="4">
        <v>2</v>
      </c>
      <c r="K29" s="5">
        <v>750</v>
      </c>
      <c r="L29" s="4">
        <f t="shared" si="2"/>
        <v>1500</v>
      </c>
      <c r="M29" s="5">
        <f t="shared" si="5"/>
        <v>18000</v>
      </c>
      <c r="N29" s="87"/>
    </row>
    <row r="30" spans="1:14">
      <c r="A30" s="6" t="s">
        <v>144</v>
      </c>
      <c r="B30" s="4">
        <v>9</v>
      </c>
      <c r="C30" s="5">
        <v>400</v>
      </c>
      <c r="D30" s="4">
        <f t="shared" si="0"/>
        <v>3600</v>
      </c>
      <c r="E30" s="5">
        <f t="shared" si="3"/>
        <v>43200</v>
      </c>
      <c r="F30" s="4">
        <v>10</v>
      </c>
      <c r="G30" s="15">
        <f t="shared" si="8"/>
        <v>500</v>
      </c>
      <c r="H30" s="4">
        <f t="shared" si="1"/>
        <v>5000</v>
      </c>
      <c r="I30" s="5">
        <f t="shared" si="4"/>
        <v>60000</v>
      </c>
      <c r="J30" s="4">
        <v>10</v>
      </c>
      <c r="K30" s="5">
        <v>600</v>
      </c>
      <c r="L30" s="4">
        <f t="shared" si="2"/>
        <v>6000</v>
      </c>
      <c r="M30" s="5">
        <f t="shared" si="5"/>
        <v>72000</v>
      </c>
      <c r="N30" s="87"/>
    </row>
    <row r="31" spans="1:14">
      <c r="A31" s="6" t="s">
        <v>145</v>
      </c>
      <c r="B31" s="4">
        <v>1</v>
      </c>
      <c r="C31" s="5">
        <v>720</v>
      </c>
      <c r="D31" s="4">
        <f t="shared" si="0"/>
        <v>720</v>
      </c>
      <c r="E31" s="5">
        <f t="shared" si="3"/>
        <v>8640</v>
      </c>
      <c r="F31" s="4">
        <v>1</v>
      </c>
      <c r="G31" s="15">
        <f t="shared" si="8"/>
        <v>820</v>
      </c>
      <c r="H31" s="4">
        <f t="shared" si="1"/>
        <v>820</v>
      </c>
      <c r="I31" s="5">
        <f t="shared" si="4"/>
        <v>9840</v>
      </c>
      <c r="J31" s="4">
        <v>1</v>
      </c>
      <c r="K31" s="5">
        <v>920</v>
      </c>
      <c r="L31" s="4">
        <f t="shared" si="2"/>
        <v>920</v>
      </c>
      <c r="M31" s="5">
        <f t="shared" si="5"/>
        <v>11040</v>
      </c>
      <c r="N31" s="87"/>
    </row>
    <row r="32" spans="1:14">
      <c r="A32" s="6" t="s">
        <v>145</v>
      </c>
      <c r="B32" s="4">
        <v>1</v>
      </c>
      <c r="C32" s="5">
        <v>400</v>
      </c>
      <c r="D32" s="4">
        <f t="shared" si="0"/>
        <v>400</v>
      </c>
      <c r="E32" s="5">
        <f t="shared" si="3"/>
        <v>4800</v>
      </c>
      <c r="F32" s="4">
        <v>1</v>
      </c>
      <c r="G32" s="15">
        <f t="shared" si="8"/>
        <v>500</v>
      </c>
      <c r="H32" s="4">
        <f t="shared" si="1"/>
        <v>500</v>
      </c>
      <c r="I32" s="5">
        <f t="shared" si="4"/>
        <v>6000</v>
      </c>
      <c r="J32" s="4">
        <v>1</v>
      </c>
      <c r="K32" s="5">
        <v>600</v>
      </c>
      <c r="L32" s="4">
        <f t="shared" si="2"/>
        <v>600</v>
      </c>
      <c r="M32" s="5">
        <f t="shared" si="5"/>
        <v>7200</v>
      </c>
      <c r="N32" s="87"/>
    </row>
    <row r="33" spans="1:14">
      <c r="A33" s="6" t="s">
        <v>146</v>
      </c>
      <c r="B33" s="4">
        <v>1</v>
      </c>
      <c r="C33" s="5">
        <v>500</v>
      </c>
      <c r="D33" s="4">
        <f t="shared" si="0"/>
        <v>500</v>
      </c>
      <c r="E33" s="5">
        <f t="shared" si="3"/>
        <v>6000</v>
      </c>
      <c r="F33" s="4">
        <v>1</v>
      </c>
      <c r="G33" s="15">
        <f t="shared" si="8"/>
        <v>600</v>
      </c>
      <c r="H33" s="4">
        <f t="shared" si="1"/>
        <v>600</v>
      </c>
      <c r="I33" s="5">
        <f t="shared" si="4"/>
        <v>7200</v>
      </c>
      <c r="J33" s="4">
        <v>1</v>
      </c>
      <c r="K33" s="5">
        <v>700</v>
      </c>
      <c r="L33" s="4">
        <f t="shared" si="2"/>
        <v>700</v>
      </c>
      <c r="M33" s="5">
        <f t="shared" si="5"/>
        <v>8400</v>
      </c>
      <c r="N33" s="87"/>
    </row>
    <row r="34" spans="1:14">
      <c r="A34" s="6" t="s">
        <v>147</v>
      </c>
      <c r="B34" s="4">
        <v>6</v>
      </c>
      <c r="C34" s="5">
        <v>500</v>
      </c>
      <c r="D34" s="4">
        <f t="shared" si="0"/>
        <v>3000</v>
      </c>
      <c r="E34" s="5">
        <f t="shared" si="3"/>
        <v>36000</v>
      </c>
      <c r="F34" s="4">
        <v>6</v>
      </c>
      <c r="G34" s="15">
        <f t="shared" si="8"/>
        <v>600</v>
      </c>
      <c r="H34" s="4">
        <f t="shared" si="1"/>
        <v>3600</v>
      </c>
      <c r="I34" s="5">
        <f t="shared" si="4"/>
        <v>43200</v>
      </c>
      <c r="J34" s="4">
        <v>6</v>
      </c>
      <c r="K34" s="5">
        <v>700</v>
      </c>
      <c r="L34" s="4">
        <f t="shared" si="2"/>
        <v>4200</v>
      </c>
      <c r="M34" s="5">
        <f t="shared" si="5"/>
        <v>50400</v>
      </c>
      <c r="N34" s="87"/>
    </row>
    <row r="35" spans="1:14">
      <c r="A35" s="6" t="s">
        <v>147</v>
      </c>
      <c r="B35" s="4">
        <v>9</v>
      </c>
      <c r="C35" s="5">
        <v>410</v>
      </c>
      <c r="D35" s="4">
        <f t="shared" si="0"/>
        <v>3690</v>
      </c>
      <c r="E35" s="5">
        <f t="shared" si="3"/>
        <v>44280</v>
      </c>
      <c r="F35" s="4">
        <v>10</v>
      </c>
      <c r="G35" s="15">
        <f t="shared" si="8"/>
        <v>510</v>
      </c>
      <c r="H35" s="4">
        <f t="shared" si="1"/>
        <v>5100</v>
      </c>
      <c r="I35" s="5">
        <f t="shared" si="4"/>
        <v>61200</v>
      </c>
      <c r="J35" s="4">
        <v>10</v>
      </c>
      <c r="K35" s="5">
        <v>610</v>
      </c>
      <c r="L35" s="4">
        <f t="shared" si="2"/>
        <v>6100</v>
      </c>
      <c r="M35" s="5">
        <f t="shared" si="5"/>
        <v>73200</v>
      </c>
      <c r="N35" s="87"/>
    </row>
    <row r="36" spans="1:14">
      <c r="A36" s="6" t="s">
        <v>148</v>
      </c>
      <c r="B36" s="4">
        <v>1</v>
      </c>
      <c r="C36" s="5">
        <v>630</v>
      </c>
      <c r="D36" s="4">
        <f t="shared" si="0"/>
        <v>630</v>
      </c>
      <c r="E36" s="5">
        <f t="shared" si="3"/>
        <v>7560</v>
      </c>
      <c r="F36" s="4">
        <v>1</v>
      </c>
      <c r="G36" s="15">
        <f t="shared" si="8"/>
        <v>730</v>
      </c>
      <c r="H36" s="4">
        <f t="shared" si="1"/>
        <v>730</v>
      </c>
      <c r="I36" s="5">
        <f t="shared" si="4"/>
        <v>8760</v>
      </c>
      <c r="J36" s="4">
        <v>1</v>
      </c>
      <c r="K36" s="5">
        <v>830</v>
      </c>
      <c r="L36" s="4">
        <f t="shared" si="2"/>
        <v>830</v>
      </c>
      <c r="M36" s="5">
        <f t="shared" si="5"/>
        <v>9960</v>
      </c>
      <c r="N36" s="87"/>
    </row>
    <row r="37" spans="1:14">
      <c r="A37" s="6" t="s">
        <v>148</v>
      </c>
      <c r="B37" s="4">
        <v>12</v>
      </c>
      <c r="C37" s="5">
        <v>410</v>
      </c>
      <c r="D37" s="4">
        <f t="shared" si="0"/>
        <v>4920</v>
      </c>
      <c r="E37" s="5">
        <f t="shared" si="3"/>
        <v>59040</v>
      </c>
      <c r="F37" s="4">
        <v>12</v>
      </c>
      <c r="G37" s="15">
        <f t="shared" si="8"/>
        <v>510</v>
      </c>
      <c r="H37" s="4">
        <f t="shared" si="1"/>
        <v>6120</v>
      </c>
      <c r="I37" s="5">
        <f t="shared" si="4"/>
        <v>73440</v>
      </c>
      <c r="J37" s="4">
        <v>12</v>
      </c>
      <c r="K37" s="5">
        <v>610</v>
      </c>
      <c r="L37" s="4">
        <f t="shared" si="2"/>
        <v>7320</v>
      </c>
      <c r="M37" s="5">
        <f t="shared" si="5"/>
        <v>87840</v>
      </c>
      <c r="N37" s="87"/>
    </row>
    <row r="38" spans="1:14">
      <c r="A38" s="6" t="s">
        <v>149</v>
      </c>
      <c r="B38" s="4">
        <v>1</v>
      </c>
      <c r="C38" s="5">
        <v>410</v>
      </c>
      <c r="D38" s="4">
        <f t="shared" si="0"/>
        <v>410</v>
      </c>
      <c r="E38" s="5">
        <f t="shared" si="3"/>
        <v>4920</v>
      </c>
      <c r="F38" s="4">
        <v>1</v>
      </c>
      <c r="G38" s="15">
        <f t="shared" si="8"/>
        <v>510</v>
      </c>
      <c r="H38" s="4">
        <f t="shared" si="1"/>
        <v>510</v>
      </c>
      <c r="I38" s="5">
        <f t="shared" si="4"/>
        <v>6120</v>
      </c>
      <c r="J38" s="4">
        <v>1</v>
      </c>
      <c r="K38" s="5">
        <v>610</v>
      </c>
      <c r="L38" s="4">
        <f t="shared" si="2"/>
        <v>610</v>
      </c>
      <c r="M38" s="5">
        <f t="shared" si="5"/>
        <v>7320</v>
      </c>
      <c r="N38" s="87"/>
    </row>
    <row r="39" spans="1:14">
      <c r="A39" s="6" t="s">
        <v>149</v>
      </c>
      <c r="B39" s="4">
        <v>6</v>
      </c>
      <c r="C39" s="5">
        <v>370</v>
      </c>
      <c r="D39" s="4">
        <f t="shared" si="0"/>
        <v>2220</v>
      </c>
      <c r="E39" s="5">
        <f t="shared" si="3"/>
        <v>26640</v>
      </c>
      <c r="F39" s="4">
        <v>6</v>
      </c>
      <c r="G39" s="15">
        <f t="shared" si="8"/>
        <v>470</v>
      </c>
      <c r="H39" s="4">
        <f t="shared" si="1"/>
        <v>2820</v>
      </c>
      <c r="I39" s="5">
        <f t="shared" si="4"/>
        <v>33840</v>
      </c>
      <c r="J39" s="4">
        <v>6</v>
      </c>
      <c r="K39" s="5">
        <v>570</v>
      </c>
      <c r="L39" s="4">
        <f t="shared" si="2"/>
        <v>3420</v>
      </c>
      <c r="M39" s="5">
        <f t="shared" si="5"/>
        <v>41040</v>
      </c>
      <c r="N39" s="87"/>
    </row>
    <row r="40" spans="1:14">
      <c r="A40" s="6" t="s">
        <v>150</v>
      </c>
      <c r="B40" s="4">
        <v>1</v>
      </c>
      <c r="C40" s="5">
        <v>500</v>
      </c>
      <c r="D40" s="4">
        <f t="shared" si="0"/>
        <v>500</v>
      </c>
      <c r="E40" s="5">
        <f t="shared" si="3"/>
        <v>6000</v>
      </c>
      <c r="F40" s="4">
        <v>1</v>
      </c>
      <c r="G40" s="15">
        <f t="shared" si="8"/>
        <v>600</v>
      </c>
      <c r="H40" s="4">
        <f t="shared" si="1"/>
        <v>600</v>
      </c>
      <c r="I40" s="5">
        <f t="shared" si="4"/>
        <v>7200</v>
      </c>
      <c r="J40" s="4">
        <v>1</v>
      </c>
      <c r="K40" s="5">
        <v>700</v>
      </c>
      <c r="L40" s="4">
        <f t="shared" si="2"/>
        <v>700</v>
      </c>
      <c r="M40" s="5">
        <f t="shared" si="5"/>
        <v>8400</v>
      </c>
      <c r="N40" s="87"/>
    </row>
    <row r="41" spans="1:14">
      <c r="A41" s="6" t="s">
        <v>151</v>
      </c>
      <c r="B41" s="4">
        <v>1</v>
      </c>
      <c r="C41" s="5">
        <v>500</v>
      </c>
      <c r="D41" s="4">
        <f t="shared" si="0"/>
        <v>500</v>
      </c>
      <c r="E41" s="5">
        <f t="shared" si="3"/>
        <v>6000</v>
      </c>
      <c r="F41" s="4">
        <v>1</v>
      </c>
      <c r="G41" s="15">
        <f t="shared" si="8"/>
        <v>600</v>
      </c>
      <c r="H41" s="4">
        <f t="shared" si="1"/>
        <v>600</v>
      </c>
      <c r="I41" s="5">
        <f t="shared" si="4"/>
        <v>7200</v>
      </c>
      <c r="J41" s="4">
        <v>1</v>
      </c>
      <c r="K41" s="5">
        <v>700</v>
      </c>
      <c r="L41" s="4">
        <f t="shared" si="2"/>
        <v>700</v>
      </c>
      <c r="M41" s="5">
        <f t="shared" si="5"/>
        <v>8400</v>
      </c>
      <c r="N41" s="87"/>
    </row>
    <row r="42" spans="1:14">
      <c r="A42" s="6" t="s">
        <v>152</v>
      </c>
      <c r="B42" s="4">
        <v>1</v>
      </c>
      <c r="C42" s="5">
        <v>460</v>
      </c>
      <c r="D42" s="4">
        <f t="shared" si="0"/>
        <v>460</v>
      </c>
      <c r="E42" s="5">
        <f t="shared" si="3"/>
        <v>5520</v>
      </c>
      <c r="F42" s="4">
        <v>1</v>
      </c>
      <c r="G42" s="15">
        <v>580</v>
      </c>
      <c r="H42" s="4">
        <f t="shared" si="1"/>
        <v>580</v>
      </c>
      <c r="I42" s="5">
        <f t="shared" si="4"/>
        <v>6960</v>
      </c>
      <c r="J42" s="4">
        <v>1</v>
      </c>
      <c r="K42" s="5">
        <v>680</v>
      </c>
      <c r="L42" s="4">
        <f t="shared" si="2"/>
        <v>680</v>
      </c>
      <c r="M42" s="5">
        <f t="shared" si="5"/>
        <v>8160</v>
      </c>
      <c r="N42" s="87"/>
    </row>
    <row r="43" spans="1:14">
      <c r="A43" s="6" t="s">
        <v>153</v>
      </c>
      <c r="B43" s="4">
        <v>1</v>
      </c>
      <c r="C43" s="5">
        <v>470</v>
      </c>
      <c r="D43" s="4">
        <f t="shared" si="0"/>
        <v>470</v>
      </c>
      <c r="E43" s="5">
        <f t="shared" si="3"/>
        <v>5640</v>
      </c>
      <c r="F43" s="4">
        <v>1</v>
      </c>
      <c r="G43" s="15">
        <f t="shared" si="8"/>
        <v>570</v>
      </c>
      <c r="H43" s="4">
        <f t="shared" si="1"/>
        <v>570</v>
      </c>
      <c r="I43" s="5">
        <f t="shared" si="4"/>
        <v>6840</v>
      </c>
      <c r="J43" s="4">
        <v>1</v>
      </c>
      <c r="K43" s="5">
        <v>670</v>
      </c>
      <c r="L43" s="4">
        <f t="shared" si="2"/>
        <v>670</v>
      </c>
      <c r="M43" s="5">
        <f t="shared" si="5"/>
        <v>8040</v>
      </c>
      <c r="N43" s="87"/>
    </row>
    <row r="44" spans="1:14">
      <c r="A44" s="7" t="s">
        <v>154</v>
      </c>
      <c r="B44" s="4">
        <v>1</v>
      </c>
      <c r="C44" s="5">
        <v>450</v>
      </c>
      <c r="D44" s="4">
        <f t="shared" si="0"/>
        <v>450</v>
      </c>
      <c r="E44" s="5">
        <f t="shared" si="3"/>
        <v>5400</v>
      </c>
      <c r="F44" s="4">
        <v>1</v>
      </c>
      <c r="G44" s="15">
        <f t="shared" si="8"/>
        <v>550</v>
      </c>
      <c r="H44" s="4">
        <f t="shared" si="1"/>
        <v>550</v>
      </c>
      <c r="I44" s="5">
        <f t="shared" si="4"/>
        <v>6600</v>
      </c>
      <c r="J44" s="4">
        <v>1</v>
      </c>
      <c r="K44" s="5">
        <v>650</v>
      </c>
      <c r="L44" s="4">
        <f t="shared" si="2"/>
        <v>650</v>
      </c>
      <c r="M44" s="5">
        <f t="shared" si="5"/>
        <v>7800</v>
      </c>
      <c r="N44" s="87"/>
    </row>
    <row r="45" spans="1:14">
      <c r="A45" s="7" t="s">
        <v>154</v>
      </c>
      <c r="B45" s="4">
        <v>1</v>
      </c>
      <c r="C45" s="5">
        <v>360</v>
      </c>
      <c r="D45" s="4">
        <f t="shared" si="0"/>
        <v>360</v>
      </c>
      <c r="E45" s="5">
        <f t="shared" si="3"/>
        <v>4320</v>
      </c>
      <c r="F45" s="4">
        <v>1</v>
      </c>
      <c r="G45" s="15">
        <f t="shared" si="8"/>
        <v>460</v>
      </c>
      <c r="H45" s="4">
        <f t="shared" si="1"/>
        <v>460</v>
      </c>
      <c r="I45" s="5">
        <f t="shared" si="4"/>
        <v>5520</v>
      </c>
      <c r="J45" s="4">
        <v>1</v>
      </c>
      <c r="K45" s="5">
        <v>560</v>
      </c>
      <c r="L45" s="4">
        <f t="shared" si="2"/>
        <v>560</v>
      </c>
      <c r="M45" s="5">
        <f t="shared" si="5"/>
        <v>6720</v>
      </c>
      <c r="N45" s="87"/>
    </row>
    <row r="46" spans="1:14">
      <c r="A46" s="7" t="s">
        <v>155</v>
      </c>
      <c r="B46" s="4">
        <v>1</v>
      </c>
      <c r="C46" s="5">
        <v>550</v>
      </c>
      <c r="D46" s="4">
        <f t="shared" si="0"/>
        <v>550</v>
      </c>
      <c r="E46" s="5">
        <f t="shared" si="3"/>
        <v>6600</v>
      </c>
      <c r="F46" s="4">
        <v>1</v>
      </c>
      <c r="G46" s="15">
        <f t="shared" si="8"/>
        <v>650</v>
      </c>
      <c r="H46" s="4">
        <f t="shared" si="1"/>
        <v>650</v>
      </c>
      <c r="I46" s="5">
        <f t="shared" si="4"/>
        <v>7800</v>
      </c>
      <c r="J46" s="4">
        <v>1</v>
      </c>
      <c r="K46" s="5">
        <v>750</v>
      </c>
      <c r="L46" s="4">
        <f t="shared" si="2"/>
        <v>750</v>
      </c>
      <c r="M46" s="5">
        <f t="shared" si="5"/>
        <v>9000</v>
      </c>
      <c r="N46" s="87"/>
    </row>
    <row r="47" spans="1:14">
      <c r="A47" s="7" t="s">
        <v>156</v>
      </c>
      <c r="B47" s="4">
        <v>1</v>
      </c>
      <c r="C47" s="5">
        <v>450</v>
      </c>
      <c r="D47" s="4">
        <f t="shared" si="0"/>
        <v>450</v>
      </c>
      <c r="E47" s="5">
        <f t="shared" si="3"/>
        <v>5400</v>
      </c>
      <c r="F47" s="4">
        <v>1</v>
      </c>
      <c r="G47" s="15">
        <f t="shared" si="8"/>
        <v>550</v>
      </c>
      <c r="H47" s="4">
        <f t="shared" si="1"/>
        <v>550</v>
      </c>
      <c r="I47" s="5">
        <f t="shared" si="4"/>
        <v>6600</v>
      </c>
      <c r="J47" s="4">
        <v>1</v>
      </c>
      <c r="K47" s="5">
        <v>650</v>
      </c>
      <c r="L47" s="4">
        <f t="shared" si="2"/>
        <v>650</v>
      </c>
      <c r="M47" s="5">
        <f t="shared" si="5"/>
        <v>7800</v>
      </c>
      <c r="N47" s="87"/>
    </row>
    <row r="48" spans="1:14">
      <c r="A48" s="7" t="s">
        <v>156</v>
      </c>
      <c r="B48" s="4">
        <v>1</v>
      </c>
      <c r="C48" s="5">
        <v>250</v>
      </c>
      <c r="D48" s="4">
        <f t="shared" si="0"/>
        <v>250</v>
      </c>
      <c r="E48" s="5">
        <f t="shared" si="3"/>
        <v>3000</v>
      </c>
      <c r="F48" s="4">
        <v>1</v>
      </c>
      <c r="G48" s="15">
        <f t="shared" si="8"/>
        <v>350</v>
      </c>
      <c r="H48" s="4">
        <f t="shared" si="1"/>
        <v>350</v>
      </c>
      <c r="I48" s="5">
        <f t="shared" si="4"/>
        <v>4200</v>
      </c>
      <c r="J48" s="4">
        <v>1</v>
      </c>
      <c r="K48" s="5">
        <v>450</v>
      </c>
      <c r="L48" s="4">
        <f t="shared" si="2"/>
        <v>450</v>
      </c>
      <c r="M48" s="5">
        <f t="shared" si="5"/>
        <v>5400</v>
      </c>
      <c r="N48" s="87"/>
    </row>
    <row r="49" spans="1:14">
      <c r="A49" s="7" t="s">
        <v>157</v>
      </c>
      <c r="B49" s="4">
        <v>13</v>
      </c>
      <c r="C49" s="5">
        <v>360</v>
      </c>
      <c r="D49" s="4">
        <f t="shared" si="0"/>
        <v>4680</v>
      </c>
      <c r="E49" s="5">
        <f t="shared" si="3"/>
        <v>56160</v>
      </c>
      <c r="F49" s="4">
        <v>13</v>
      </c>
      <c r="G49" s="15">
        <f t="shared" si="8"/>
        <v>460</v>
      </c>
      <c r="H49" s="4">
        <f t="shared" si="1"/>
        <v>5980</v>
      </c>
      <c r="I49" s="5">
        <f t="shared" si="4"/>
        <v>71760</v>
      </c>
      <c r="J49" s="4">
        <v>13</v>
      </c>
      <c r="K49" s="5">
        <v>560</v>
      </c>
      <c r="L49" s="4">
        <f t="shared" si="2"/>
        <v>7280</v>
      </c>
      <c r="M49" s="5">
        <f t="shared" si="5"/>
        <v>87360</v>
      </c>
      <c r="N49" s="87"/>
    </row>
    <row r="50" spans="1:14">
      <c r="A50" s="7" t="s">
        <v>158</v>
      </c>
      <c r="B50" s="4">
        <v>12</v>
      </c>
      <c r="C50" s="5">
        <v>250</v>
      </c>
      <c r="D50" s="4">
        <f t="shared" si="0"/>
        <v>3000</v>
      </c>
      <c r="E50" s="5">
        <f t="shared" si="3"/>
        <v>36000</v>
      </c>
      <c r="F50" s="4">
        <v>13</v>
      </c>
      <c r="G50" s="15">
        <f t="shared" si="8"/>
        <v>350</v>
      </c>
      <c r="H50" s="4">
        <f t="shared" si="1"/>
        <v>4550</v>
      </c>
      <c r="I50" s="5">
        <f t="shared" si="4"/>
        <v>54600</v>
      </c>
      <c r="J50" s="4">
        <v>13</v>
      </c>
      <c r="K50" s="5">
        <v>450</v>
      </c>
      <c r="L50" s="4">
        <f t="shared" si="2"/>
        <v>5850</v>
      </c>
      <c r="M50" s="5">
        <f t="shared" si="5"/>
        <v>70200</v>
      </c>
      <c r="N50" s="87"/>
    </row>
    <row r="51" spans="1:14">
      <c r="A51" s="7" t="s">
        <v>158</v>
      </c>
      <c r="B51" s="4"/>
      <c r="C51" s="5"/>
      <c r="D51" s="4"/>
      <c r="E51" s="5"/>
      <c r="F51" s="4"/>
      <c r="G51" s="15"/>
      <c r="H51" s="4"/>
      <c r="I51" s="5"/>
      <c r="J51" s="4">
        <v>1</v>
      </c>
      <c r="K51" s="5">
        <v>300</v>
      </c>
      <c r="L51" s="4">
        <f t="shared" si="2"/>
        <v>300</v>
      </c>
      <c r="M51" s="5">
        <f t="shared" si="5"/>
        <v>3600</v>
      </c>
      <c r="N51" s="87"/>
    </row>
    <row r="52" spans="1:14">
      <c r="A52" s="7" t="s">
        <v>159</v>
      </c>
      <c r="B52" s="4">
        <v>1</v>
      </c>
      <c r="C52" s="5">
        <v>400</v>
      </c>
      <c r="D52" s="4">
        <f t="shared" si="0"/>
        <v>400</v>
      </c>
      <c r="E52" s="5">
        <f t="shared" si="3"/>
        <v>4800</v>
      </c>
      <c r="F52" s="4">
        <v>1</v>
      </c>
      <c r="G52" s="15">
        <f t="shared" si="8"/>
        <v>500</v>
      </c>
      <c r="H52" s="4">
        <f t="shared" si="1"/>
        <v>500</v>
      </c>
      <c r="I52" s="5">
        <f t="shared" si="4"/>
        <v>6000</v>
      </c>
      <c r="J52" s="4">
        <v>1</v>
      </c>
      <c r="K52" s="5">
        <v>600</v>
      </c>
      <c r="L52" s="4">
        <f t="shared" si="2"/>
        <v>600</v>
      </c>
      <c r="M52" s="5">
        <f t="shared" si="5"/>
        <v>7200</v>
      </c>
      <c r="N52" s="87"/>
    </row>
    <row r="53" spans="1:14">
      <c r="A53" s="7" t="s">
        <v>160</v>
      </c>
      <c r="B53" s="4">
        <v>1</v>
      </c>
      <c r="C53" s="5">
        <v>500</v>
      </c>
      <c r="D53" s="4">
        <f t="shared" si="0"/>
        <v>500</v>
      </c>
      <c r="E53" s="5">
        <f t="shared" si="3"/>
        <v>6000</v>
      </c>
      <c r="F53" s="4">
        <v>1</v>
      </c>
      <c r="G53" s="15">
        <f t="shared" si="8"/>
        <v>600</v>
      </c>
      <c r="H53" s="4">
        <f t="shared" si="1"/>
        <v>600</v>
      </c>
      <c r="I53" s="5">
        <f t="shared" si="4"/>
        <v>7200</v>
      </c>
      <c r="J53" s="4">
        <v>1</v>
      </c>
      <c r="K53" s="5">
        <v>700</v>
      </c>
      <c r="L53" s="4">
        <f t="shared" si="2"/>
        <v>700</v>
      </c>
      <c r="M53" s="5">
        <f t="shared" si="5"/>
        <v>8400</v>
      </c>
      <c r="N53" s="87"/>
    </row>
    <row r="54" spans="1:14">
      <c r="A54" s="7" t="s">
        <v>161</v>
      </c>
      <c r="B54" s="4">
        <v>1</v>
      </c>
      <c r="C54" s="5">
        <v>360</v>
      </c>
      <c r="D54" s="4">
        <f t="shared" si="0"/>
        <v>360</v>
      </c>
      <c r="E54" s="5">
        <f t="shared" si="3"/>
        <v>4320</v>
      </c>
      <c r="F54" s="4">
        <v>1</v>
      </c>
      <c r="G54" s="15">
        <f t="shared" si="8"/>
        <v>460</v>
      </c>
      <c r="H54" s="4">
        <f t="shared" si="1"/>
        <v>460</v>
      </c>
      <c r="I54" s="5">
        <f t="shared" si="4"/>
        <v>5520</v>
      </c>
      <c r="J54" s="4">
        <v>1</v>
      </c>
      <c r="K54" s="5">
        <v>560</v>
      </c>
      <c r="L54" s="4">
        <f t="shared" si="2"/>
        <v>560</v>
      </c>
      <c r="M54" s="5">
        <f t="shared" si="5"/>
        <v>6720</v>
      </c>
      <c r="N54" s="87"/>
    </row>
    <row r="55" spans="1:14">
      <c r="A55" s="7" t="s">
        <v>162</v>
      </c>
      <c r="B55" s="4">
        <v>1</v>
      </c>
      <c r="C55" s="5">
        <v>600</v>
      </c>
      <c r="D55" s="4">
        <f t="shared" si="0"/>
        <v>600</v>
      </c>
      <c r="E55" s="5">
        <f t="shared" si="3"/>
        <v>7200</v>
      </c>
      <c r="F55" s="4">
        <v>1</v>
      </c>
      <c r="G55" s="15">
        <f t="shared" si="8"/>
        <v>700</v>
      </c>
      <c r="H55" s="4">
        <f t="shared" si="1"/>
        <v>700</v>
      </c>
      <c r="I55" s="5">
        <f t="shared" si="4"/>
        <v>8400</v>
      </c>
      <c r="J55" s="4">
        <v>1</v>
      </c>
      <c r="K55" s="5">
        <v>800</v>
      </c>
      <c r="L55" s="4">
        <f t="shared" si="2"/>
        <v>800</v>
      </c>
      <c r="M55" s="5">
        <f t="shared" si="5"/>
        <v>9600</v>
      </c>
      <c r="N55" s="87"/>
    </row>
    <row r="56" spans="1:14">
      <c r="A56" s="7" t="s">
        <v>131</v>
      </c>
      <c r="B56" s="4">
        <v>1</v>
      </c>
      <c r="C56" s="5">
        <v>850</v>
      </c>
      <c r="D56" s="4">
        <f t="shared" si="0"/>
        <v>850</v>
      </c>
      <c r="E56" s="5">
        <f t="shared" si="3"/>
        <v>10200</v>
      </c>
      <c r="F56" s="4">
        <v>1</v>
      </c>
      <c r="G56" s="15">
        <f t="shared" si="8"/>
        <v>950</v>
      </c>
      <c r="H56" s="4">
        <f t="shared" si="1"/>
        <v>950</v>
      </c>
      <c r="I56" s="5">
        <f t="shared" si="4"/>
        <v>11400</v>
      </c>
      <c r="J56" s="4">
        <v>1</v>
      </c>
      <c r="K56" s="5">
        <v>1050</v>
      </c>
      <c r="L56" s="4">
        <f t="shared" si="2"/>
        <v>1050</v>
      </c>
      <c r="M56" s="5">
        <f t="shared" si="5"/>
        <v>12600</v>
      </c>
      <c r="N56" s="87"/>
    </row>
    <row r="57" spans="1:14" ht="26.25" customHeight="1">
      <c r="A57" s="7" t="s">
        <v>163</v>
      </c>
      <c r="B57" s="4">
        <v>1</v>
      </c>
      <c r="C57" s="5">
        <v>700</v>
      </c>
      <c r="D57" s="4">
        <f t="shared" si="0"/>
        <v>700</v>
      </c>
      <c r="E57" s="5">
        <f t="shared" si="3"/>
        <v>8400</v>
      </c>
      <c r="F57" s="4">
        <v>1</v>
      </c>
      <c r="G57" s="15">
        <f t="shared" si="8"/>
        <v>800</v>
      </c>
      <c r="H57" s="4">
        <f t="shared" si="1"/>
        <v>800</v>
      </c>
      <c r="I57" s="5">
        <f t="shared" si="4"/>
        <v>9600</v>
      </c>
      <c r="J57" s="4">
        <v>1</v>
      </c>
      <c r="K57" s="5">
        <v>900</v>
      </c>
      <c r="L57" s="4">
        <f t="shared" si="2"/>
        <v>900</v>
      </c>
      <c r="M57" s="5">
        <f t="shared" si="5"/>
        <v>10800</v>
      </c>
      <c r="N57" s="87"/>
    </row>
    <row r="58" spans="1:14">
      <c r="A58" s="7" t="s">
        <v>159</v>
      </c>
      <c r="B58" s="4">
        <v>1</v>
      </c>
      <c r="C58" s="5">
        <v>350</v>
      </c>
      <c r="D58" s="4">
        <f t="shared" si="0"/>
        <v>350</v>
      </c>
      <c r="E58" s="5">
        <f t="shared" si="3"/>
        <v>4200</v>
      </c>
      <c r="F58" s="4">
        <v>1</v>
      </c>
      <c r="G58" s="15">
        <f t="shared" si="8"/>
        <v>450</v>
      </c>
      <c r="H58" s="4">
        <f t="shared" si="1"/>
        <v>450</v>
      </c>
      <c r="I58" s="5">
        <f t="shared" si="4"/>
        <v>5400</v>
      </c>
      <c r="J58" s="4">
        <v>1</v>
      </c>
      <c r="K58" s="5">
        <v>550</v>
      </c>
      <c r="L58" s="4">
        <f t="shared" si="2"/>
        <v>550</v>
      </c>
      <c r="M58" s="5">
        <f t="shared" si="5"/>
        <v>6600</v>
      </c>
      <c r="N58" s="87"/>
    </row>
    <row r="59" spans="1:14">
      <c r="A59" s="8" t="s">
        <v>164</v>
      </c>
      <c r="B59" s="9">
        <f t="shared" ref="B59:I59" si="9">SUM(B4:B58)</f>
        <v>180</v>
      </c>
      <c r="C59" s="10">
        <f t="shared" si="9"/>
        <v>29455</v>
      </c>
      <c r="D59" s="9">
        <f t="shared" si="9"/>
        <v>87125</v>
      </c>
      <c r="E59" s="10">
        <f t="shared" si="9"/>
        <v>1045500</v>
      </c>
      <c r="F59" s="9">
        <f t="shared" si="9"/>
        <v>182</v>
      </c>
      <c r="G59" s="16">
        <f t="shared" si="9"/>
        <v>34955</v>
      </c>
      <c r="H59" s="9">
        <f t="shared" si="9"/>
        <v>106355</v>
      </c>
      <c r="I59" s="10">
        <f t="shared" si="9"/>
        <v>1276260</v>
      </c>
      <c r="J59" s="9">
        <f t="shared" ref="J59:M59" si="10">SUM(J4:J58)</f>
        <v>181</v>
      </c>
      <c r="K59" s="10">
        <f t="shared" si="10"/>
        <v>40475</v>
      </c>
      <c r="L59" s="9">
        <f t="shared" si="10"/>
        <v>123875</v>
      </c>
      <c r="M59" s="10">
        <f t="shared" si="10"/>
        <v>1486500</v>
      </c>
      <c r="N59" s="87"/>
    </row>
    <row r="60" spans="1:14" ht="15">
      <c r="A60" s="11"/>
      <c r="B60" s="12"/>
      <c r="C60" s="13"/>
      <c r="D60" s="12"/>
      <c r="E60" s="13"/>
      <c r="F60" s="12"/>
      <c r="G60" s="17"/>
      <c r="H60" s="12"/>
      <c r="I60" s="13"/>
      <c r="J60" s="12"/>
      <c r="K60" s="13"/>
      <c r="L60" s="12"/>
      <c r="M60" s="13"/>
    </row>
  </sheetData>
  <mergeCells count="13">
    <mergeCell ref="K1:M1"/>
    <mergeCell ref="K2:K3"/>
    <mergeCell ref="L2:M2"/>
    <mergeCell ref="A1:A3"/>
    <mergeCell ref="B1:B3"/>
    <mergeCell ref="C1:E1"/>
    <mergeCell ref="F1:F3"/>
    <mergeCell ref="J1:J3"/>
    <mergeCell ref="G1:I1"/>
    <mergeCell ref="C2:C3"/>
    <mergeCell ref="D2:E2"/>
    <mergeCell ref="G2:G3"/>
    <mergeCell ref="H2:I2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გადასახდელები</vt:lpstr>
      <vt:lpstr>შტატები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2024-09-04T07:01:46Z</cp:lastPrinted>
  <dcterms:created xsi:type="dcterms:W3CDTF">2013-10-04T08:00:13Z</dcterms:created>
  <dcterms:modified xsi:type="dcterms:W3CDTF">2024-11-15T09:24:50Z</dcterms:modified>
</cp:coreProperties>
</file>