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2C5FE0-412B-4C3E-8D09-8F9866E3CF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გადასახდელები" sheetId="1" r:id="rId1"/>
    <sheet name="საშტატო" sheetId="2" r:id="rId2"/>
    <sheet name="ღონისძიებები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2" l="1"/>
  <c r="M94" i="1" l="1"/>
  <c r="J96" i="1" l="1"/>
  <c r="N19" i="2" l="1"/>
  <c r="N18" i="2"/>
  <c r="N11" i="2"/>
  <c r="N10" i="2"/>
  <c r="N26" i="2"/>
  <c r="N20" i="2"/>
  <c r="N8" i="2"/>
  <c r="N25" i="2"/>
  <c r="N24" i="2"/>
  <c r="N23" i="2"/>
  <c r="N22" i="2"/>
  <c r="N21" i="2"/>
  <c r="N17" i="2"/>
  <c r="N16" i="2"/>
  <c r="N15" i="2"/>
  <c r="N14" i="2"/>
  <c r="N13" i="2"/>
  <c r="N12" i="2"/>
  <c r="N27" i="2" l="1"/>
  <c r="F26" i="2"/>
  <c r="E24" i="2"/>
  <c r="E23" i="2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F13" i="2"/>
  <c r="E12" i="2"/>
  <c r="F12" i="2" s="1"/>
  <c r="E11" i="2"/>
  <c r="F11" i="2" s="1"/>
  <c r="E10" i="2"/>
  <c r="F10" i="2" s="1"/>
  <c r="E9" i="2"/>
  <c r="F9" i="2" s="1"/>
  <c r="E8" i="2"/>
  <c r="F8" i="2" s="1"/>
  <c r="N23" i="1" l="1"/>
  <c r="G96" i="1"/>
  <c r="J95" i="1"/>
  <c r="G95" i="1"/>
  <c r="J94" i="1"/>
  <c r="G94" i="1"/>
  <c r="L93" i="1"/>
  <c r="K93" i="1"/>
  <c r="J93" i="1" s="1"/>
  <c r="I93" i="1"/>
  <c r="G93" i="1" s="1"/>
  <c r="H93" i="1"/>
  <c r="J92" i="1"/>
  <c r="G92" i="1"/>
  <c r="L91" i="1"/>
  <c r="K91" i="1"/>
  <c r="J91" i="1" s="1"/>
  <c r="I91" i="1"/>
  <c r="H91" i="1"/>
  <c r="G91" i="1"/>
  <c r="J90" i="1"/>
  <c r="G90" i="1"/>
  <c r="J89" i="1"/>
  <c r="G89" i="1"/>
  <c r="L88" i="1"/>
  <c r="K88" i="1"/>
  <c r="J88" i="1" s="1"/>
  <c r="I88" i="1"/>
  <c r="G88" i="1" s="1"/>
  <c r="H88" i="1"/>
  <c r="J87" i="1"/>
  <c r="G87" i="1"/>
  <c r="J86" i="1"/>
  <c r="G86" i="1"/>
  <c r="L85" i="1"/>
  <c r="K85" i="1"/>
  <c r="J85" i="1" s="1"/>
  <c r="I85" i="1"/>
  <c r="H85" i="1"/>
  <c r="G85" i="1"/>
  <c r="J84" i="1"/>
  <c r="G84" i="1"/>
  <c r="J83" i="1"/>
  <c r="G83" i="1"/>
  <c r="L82" i="1"/>
  <c r="K82" i="1"/>
  <c r="J82" i="1" s="1"/>
  <c r="I82" i="1"/>
  <c r="I81" i="1" s="1"/>
  <c r="H82" i="1"/>
  <c r="G82" i="1" s="1"/>
  <c r="L81" i="1"/>
  <c r="K81" i="1"/>
  <c r="J81" i="1" s="1"/>
  <c r="J80" i="1"/>
  <c r="G80" i="1"/>
  <c r="J79" i="1"/>
  <c r="G79" i="1"/>
  <c r="L78" i="1"/>
  <c r="K78" i="1"/>
  <c r="J78" i="1"/>
  <c r="I78" i="1"/>
  <c r="H78" i="1"/>
  <c r="G78" i="1" s="1"/>
  <c r="J77" i="1"/>
  <c r="G77" i="1"/>
  <c r="J76" i="1"/>
  <c r="G76" i="1"/>
  <c r="L75" i="1"/>
  <c r="K75" i="1"/>
  <c r="J75" i="1" s="1"/>
  <c r="I75" i="1"/>
  <c r="H75" i="1"/>
  <c r="G75" i="1"/>
  <c r="J74" i="1"/>
  <c r="G74" i="1"/>
  <c r="J73" i="1"/>
  <c r="G73" i="1"/>
  <c r="L72" i="1"/>
  <c r="L71" i="1" s="1"/>
  <c r="K72" i="1"/>
  <c r="J72" i="1"/>
  <c r="I72" i="1"/>
  <c r="I71" i="1" s="1"/>
  <c r="H72" i="1"/>
  <c r="G72" i="1" s="1"/>
  <c r="K71" i="1"/>
  <c r="J71" i="1" s="1"/>
  <c r="H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L63" i="1"/>
  <c r="L62" i="1" s="1"/>
  <c r="K63" i="1"/>
  <c r="K62" i="1" s="1"/>
  <c r="I63" i="1"/>
  <c r="H63" i="1"/>
  <c r="H62" i="1" s="1"/>
  <c r="G62" i="1" s="1"/>
  <c r="G63" i="1"/>
  <c r="I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L48" i="1"/>
  <c r="K48" i="1"/>
  <c r="K17" i="1" s="1"/>
  <c r="J48" i="1"/>
  <c r="I48" i="1"/>
  <c r="G48" i="1" s="1"/>
  <c r="H48" i="1"/>
  <c r="J47" i="1"/>
  <c r="G47" i="1"/>
  <c r="J46" i="1"/>
  <c r="G46" i="1"/>
  <c r="J45" i="1"/>
  <c r="G45" i="1"/>
  <c r="J44" i="1"/>
  <c r="G44" i="1"/>
  <c r="J43" i="1"/>
  <c r="G43" i="1"/>
  <c r="J42" i="1"/>
  <c r="G42" i="1"/>
  <c r="L41" i="1"/>
  <c r="K41" i="1"/>
  <c r="J41" i="1" s="1"/>
  <c r="I41" i="1"/>
  <c r="H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L23" i="1"/>
  <c r="J23" i="1" s="1"/>
  <c r="I23" i="1"/>
  <c r="H23" i="1"/>
  <c r="H17" i="1" s="1"/>
  <c r="J22" i="1"/>
  <c r="J21" i="1"/>
  <c r="G21" i="1"/>
  <c r="J20" i="1"/>
  <c r="G20" i="1"/>
  <c r="L19" i="1"/>
  <c r="K19" i="1"/>
  <c r="J19" i="1" s="1"/>
  <c r="I19" i="1"/>
  <c r="I17" i="1" s="1"/>
  <c r="H19" i="1"/>
  <c r="G19" i="1" s="1"/>
  <c r="J18" i="1"/>
  <c r="G18" i="1"/>
  <c r="L17" i="1"/>
  <c r="J16" i="1"/>
  <c r="G16" i="1"/>
  <c r="L15" i="1"/>
  <c r="L14" i="1" s="1"/>
  <c r="K15" i="1"/>
  <c r="K14" i="1" s="1"/>
  <c r="I15" i="1"/>
  <c r="I14" i="1" s="1"/>
  <c r="H15" i="1"/>
  <c r="G15" i="1" s="1"/>
  <c r="J10" i="1"/>
  <c r="J9" i="1"/>
  <c r="G9" i="1"/>
  <c r="J8" i="1"/>
  <c r="G8" i="1"/>
  <c r="J7" i="1"/>
  <c r="G7" i="1"/>
  <c r="J6" i="1"/>
  <c r="G6" i="1"/>
  <c r="L5" i="1"/>
  <c r="J5" i="1" s="1"/>
  <c r="K5" i="1"/>
  <c r="I5" i="1"/>
  <c r="G5" i="1" s="1"/>
  <c r="H5" i="1"/>
  <c r="J17" i="1" l="1"/>
  <c r="I13" i="1"/>
  <c r="I11" i="1" s="1"/>
  <c r="K13" i="1"/>
  <c r="J14" i="1"/>
  <c r="G17" i="1"/>
  <c r="L13" i="1"/>
  <c r="L11" i="1" s="1"/>
  <c r="J62" i="1"/>
  <c r="G71" i="1"/>
  <c r="H14" i="1"/>
  <c r="J15" i="1"/>
  <c r="G23" i="1"/>
  <c r="H81" i="1"/>
  <c r="G81" i="1" s="1"/>
  <c r="J63" i="1"/>
  <c r="N93" i="1"/>
  <c r="H13" i="1" l="1"/>
  <c r="G14" i="1"/>
  <c r="J13" i="1"/>
  <c r="J11" i="1" s="1"/>
  <c r="K11" i="1"/>
  <c r="H11" i="1" l="1"/>
  <c r="G11" i="1" s="1"/>
  <c r="G13" i="1"/>
  <c r="N63" i="1"/>
  <c r="N62" i="1" s="1"/>
  <c r="N72" i="1"/>
  <c r="N71" i="1" s="1"/>
  <c r="N75" i="1"/>
  <c r="N78" i="1"/>
  <c r="N82" i="1"/>
  <c r="N81" i="1" s="1"/>
  <c r="N85" i="1"/>
  <c r="N88" i="1"/>
  <c r="K27" i="2" l="1"/>
  <c r="M27" i="2"/>
  <c r="N5" i="1"/>
  <c r="O5" i="1"/>
  <c r="M10" i="1"/>
  <c r="M22" i="1"/>
  <c r="M5" i="1" l="1"/>
  <c r="G27" i="2" l="1"/>
  <c r="C27" i="2"/>
  <c r="F27" i="2" l="1"/>
  <c r="J27" i="2"/>
  <c r="E27" i="2"/>
  <c r="I27" i="2"/>
  <c r="O48" i="1" l="1"/>
  <c r="N19" i="1" l="1"/>
  <c r="M32" i="1" l="1"/>
  <c r="M96" i="1" l="1"/>
  <c r="M95" i="1"/>
  <c r="O93" i="1"/>
  <c r="O91" i="1" s="1"/>
  <c r="N91" i="1"/>
  <c r="M92" i="1"/>
  <c r="O88" i="1"/>
  <c r="O85" i="1"/>
  <c r="O82" i="1"/>
  <c r="O78" i="1"/>
  <c r="O75" i="1"/>
  <c r="O72" i="1"/>
  <c r="O63" i="1"/>
  <c r="O62" i="1" s="1"/>
  <c r="M58" i="1"/>
  <c r="M57" i="1"/>
  <c r="M56" i="1"/>
  <c r="M55" i="1"/>
  <c r="M54" i="1"/>
  <c r="M53" i="1"/>
  <c r="M52" i="1"/>
  <c r="M51" i="1"/>
  <c r="M50" i="1"/>
  <c r="M49" i="1"/>
  <c r="M47" i="1"/>
  <c r="M46" i="1"/>
  <c r="M45" i="1"/>
  <c r="M44" i="1"/>
  <c r="M43" i="1"/>
  <c r="M42" i="1"/>
  <c r="O41" i="1"/>
  <c r="N41" i="1"/>
  <c r="M40" i="1"/>
  <c r="M39" i="1"/>
  <c r="M38" i="1"/>
  <c r="M37" i="1"/>
  <c r="M36" i="1"/>
  <c r="M35" i="1"/>
  <c r="M34" i="1"/>
  <c r="M33" i="1"/>
  <c r="M31" i="1"/>
  <c r="M30" i="1"/>
  <c r="M29" i="1"/>
  <c r="M28" i="1"/>
  <c r="M27" i="1"/>
  <c r="M26" i="1"/>
  <c r="M25" i="1"/>
  <c r="O23" i="1"/>
  <c r="M21" i="1"/>
  <c r="M20" i="1"/>
  <c r="O19" i="1"/>
  <c r="M18" i="1"/>
  <c r="M16" i="1"/>
  <c r="O15" i="1"/>
  <c r="O14" i="1" s="1"/>
  <c r="M9" i="1"/>
  <c r="M8" i="1"/>
  <c r="M7" i="1"/>
  <c r="O17" i="1" l="1"/>
  <c r="O13" i="1" s="1"/>
  <c r="O11" i="1" s="1"/>
  <c r="O81" i="1"/>
  <c r="M19" i="1"/>
  <c r="M23" i="1"/>
  <c r="M41" i="1"/>
  <c r="M93" i="1"/>
  <c r="M15" i="1"/>
  <c r="M14" i="1"/>
  <c r="O71" i="1"/>
  <c r="M6" i="1" l="1"/>
  <c r="M71" i="1"/>
  <c r="M85" i="1"/>
  <c r="M88" i="1"/>
  <c r="M75" i="1"/>
  <c r="M81" i="1"/>
  <c r="M82" i="1"/>
  <c r="M72" i="1"/>
  <c r="M78" i="1"/>
  <c r="M91" i="1"/>
  <c r="M80" i="1"/>
  <c r="M89" i="1"/>
  <c r="M64" i="1"/>
  <c r="M73" i="1"/>
  <c r="M90" i="1"/>
  <c r="M84" i="1"/>
  <c r="M65" i="1"/>
  <c r="M74" i="1"/>
  <c r="M67" i="1"/>
  <c r="M76" i="1"/>
  <c r="M68" i="1"/>
  <c r="M77" i="1"/>
  <c r="M86" i="1"/>
  <c r="M83" i="1"/>
  <c r="M66" i="1"/>
  <c r="M69" i="1"/>
  <c r="M87" i="1"/>
  <c r="M70" i="1"/>
  <c r="M79" i="1"/>
  <c r="M60" i="1"/>
  <c r="M61" i="1"/>
  <c r="M59" i="1"/>
  <c r="M62" i="1"/>
  <c r="M48" i="1"/>
  <c r="M63" i="1"/>
  <c r="N17" i="1" l="1"/>
  <c r="N13" i="1" s="1"/>
  <c r="N11" i="1" s="1"/>
  <c r="M13" i="1" l="1"/>
  <c r="M11" i="1" s="1"/>
  <c r="M17" i="1"/>
</calcChain>
</file>

<file path=xl/sharedStrings.xml><?xml version="1.0" encoding="utf-8"?>
<sst xmlns="http://schemas.openxmlformats.org/spreadsheetml/2006/main" count="209" uniqueCount="166">
  <si>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</si>
  <si>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</si>
  <si>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</si>
  <si>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</si>
  <si>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</si>
  <si>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</si>
  <si>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</si>
  <si>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</si>
  <si>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</si>
  <si>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</si>
  <si>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</si>
  <si>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</si>
  <si>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</si>
  <si>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</si>
  <si>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</si>
  <si>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</si>
  <si>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</si>
  <si>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</si>
  <si>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</si>
  <si>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</si>
  <si>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</si>
  <si>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</si>
  <si>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</si>
  <si>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</si>
  <si>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</si>
  <si>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</si>
  <si>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</si>
  <si>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</si>
  <si>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</si>
  <si>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</si>
  <si>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</si>
  <si>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</si>
  <si>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</si>
  <si>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</si>
  <si>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</si>
  <si>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</si>
  <si>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</si>
  <si>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</si>
  <si>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</si>
  <si>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</si>
  <si>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</si>
  <si>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</si>
  <si>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</si>
  <si>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</si>
  <si>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</si>
  <si>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</si>
  <si>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</si>
  <si>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</si>
  <si>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</si>
  <si>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</si>
  <si>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</si>
  <si>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</si>
  <si>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</si>
  <si>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</si>
  <si>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</si>
  <si>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</si>
  <si>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</si>
  <si>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</si>
  <si>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</si>
  <si>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</si>
  <si>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</si>
  <si>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</si>
  <si>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</si>
  <si>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</si>
  <si>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</si>
  <si>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</si>
  <si>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</si>
  <si>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</si>
  <si>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</si>
  <si>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</si>
  <si>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</si>
  <si>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</si>
  <si>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</si>
  <si>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</si>
  <si>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</si>
  <si>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</si>
  <si>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</si>
  <si>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>ადგილობრივი ბიუჯეტის ფონდებიდან გამოყოფილი ტრანსფერები</t>
  </si>
  <si>
    <t>გადასახდელები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</si>
  <si>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</si>
  <si>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</si>
  <si>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</si>
  <si>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</si>
  <si>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ამბროლაურის მუნიციპალიტეტი</t>
  </si>
  <si>
    <t>დირექტორი:</t>
  </si>
  <si>
    <t>ფინანსური მენეჯერი:</t>
  </si>
  <si>
    <t>ადმინისტრაციული მივლინება ქვეყნის შიგნით</t>
  </si>
  <si>
    <t>ადმინისტრაციული მივლინება ქვეყნის გარეთ</t>
  </si>
  <si>
    <t>მწვრთნელების საშეჯიბრო მივლინება</t>
  </si>
  <si>
    <t>საკუთარი შემოსავლების, სხვა ნაშთის ცვლილება (წლის ნაშთი)</t>
  </si>
  <si>
    <t>ბავშვების შემონატანი (საკუთარი შემოსავალი)</t>
  </si>
  <si>
    <t>სხვა შემოსავლები (საკუთარი შემოსავალი)</t>
  </si>
  <si>
    <t>N</t>
  </si>
  <si>
    <t>2024 წელი</t>
  </si>
  <si>
    <t>2025 წელი</t>
  </si>
  <si>
    <t>შენიშვნა</t>
  </si>
  <si>
    <t>საშტატო რიცხოვნობა</t>
  </si>
  <si>
    <t>თანამდებობრივი სარგო</t>
  </si>
  <si>
    <t>ხელფასის ფონდი</t>
  </si>
  <si>
    <t>ერთი თვის</t>
  </si>
  <si>
    <t>წლიური</t>
  </si>
  <si>
    <t>დირექტორი</t>
  </si>
  <si>
    <t>ფინანსური რესურსების მართვის მენეჯერი</t>
  </si>
  <si>
    <t>შესყიდვების სპეციალისტი</t>
  </si>
  <si>
    <t>საქმეთა მმართველი</t>
  </si>
  <si>
    <t>პიარ მენეჯერი</t>
  </si>
  <si>
    <t>ადმინისტრატორ</t>
  </si>
  <si>
    <t>ადმინისტრატორ (ჭრებალო)</t>
  </si>
  <si>
    <t>ახალგაზრდებთან ურთიერთობის სპეციალისტი</t>
  </si>
  <si>
    <t>მეთოდისტი</t>
  </si>
  <si>
    <t>სამეურნეო სამსახურის სპეციალისტი</t>
  </si>
  <si>
    <t>დამლაგებელი</t>
  </si>
  <si>
    <t>მედდა</t>
  </si>
  <si>
    <t>დარაჯი</t>
  </si>
  <si>
    <t>დამხმარე, თავისუფალი ჭიდაობის მწვრთნელი</t>
  </si>
  <si>
    <t>თავისუფალი ჭიდაობის მწვრთნელი</t>
  </si>
  <si>
    <t>თავისუფალი ჭიდაობის მწვრთნელი (0,5 შტატი)</t>
  </si>
  <si>
    <t>მწვრთნელების წახალისების ფონდი</t>
  </si>
  <si>
    <t>სულ ჯამი:</t>
  </si>
  <si>
    <t>ლარი</t>
  </si>
  <si>
    <t>დანართი N 2</t>
  </si>
  <si>
    <t xml:space="preserve">ა(ა)იპ ამბროლაურის მუნიციპალიტეტის  საჭიდაო კლუბი ,,ფალავანი'' </t>
  </si>
  <si>
    <t>საშტატო ერთეული</t>
  </si>
  <si>
    <t>ა(ა)იპ ამბროლაურის მუნიციპალიტეტის  ჭიდაობის კლუბი ,,ფალავანი''</t>
  </si>
  <si>
    <t>/საინფორმაციო ბარათი/</t>
  </si>
  <si>
    <t xml:space="preserve"> ღონისძიების დასახელება</t>
  </si>
  <si>
    <t>ჩატარების დრო</t>
  </si>
  <si>
    <t>თანხა ლარებში</t>
  </si>
  <si>
    <t xml:space="preserve"> ფინანსური მენეჯერი                  /შ.სხიერელი/</t>
  </si>
  <si>
    <t>საზოგადოებასთან ურთ.სპეციალისტი</t>
  </si>
  <si>
    <t>ა(ა)ი.პ.  ამბროლაურის ჭიდაობის კლუბი "ფალავანი"</t>
  </si>
  <si>
    <t>საქართველოს ჩემპიონატი U23</t>
  </si>
  <si>
    <t>საქართველოს ჩემპიონატი U17</t>
  </si>
  <si>
    <t>საქართველოს ჩემპიონატი U20</t>
  </si>
  <si>
    <t>საქართველოს ჩემპიონატი U15</t>
  </si>
  <si>
    <t>შ. მაისურაძის ხსოვნის ტურნირი-ონი</t>
  </si>
  <si>
    <t>გლდანის ღია პირველობა</t>
  </si>
  <si>
    <t xml:space="preserve">2026 წლის გეგმა </t>
  </si>
  <si>
    <t>საერთაშორისო ტურნირი</t>
  </si>
  <si>
    <t>I კვარტალი</t>
  </si>
  <si>
    <t>ც. ბარამიძის სახ.რესპ.ტურნირი</t>
  </si>
  <si>
    <t>ს.ს.შეკრება (ფალავანი)</t>
  </si>
  <si>
    <t>გ.ხინჩაგაშვილის ხსოვნის ტურნირი</t>
  </si>
  <si>
    <t>II კვარტალი</t>
  </si>
  <si>
    <t>ა.გურგენიძის სახ.რესპ.ტურნირი</t>
  </si>
  <si>
    <t>გ.საღარაძის სახ.რესპ.ტურნირი</t>
  </si>
  <si>
    <t>ი.წოწონავას ხსოვნის ტურნირი</t>
  </si>
  <si>
    <t>ტ. ალიბეგაშვილის სახ.რესპ.ტურნირი</t>
  </si>
  <si>
    <t>III კვარტალი</t>
  </si>
  <si>
    <t>დ.გობეჯიშვილის სახ.რესპ.ტურნირი</t>
  </si>
  <si>
    <t>რაჭის ღია პირველობა</t>
  </si>
  <si>
    <t>IV კვარტალი</t>
  </si>
  <si>
    <t>ნ.სხიერელის ხსოვნის ტურნირი</t>
  </si>
  <si>
    <t>ზ.შეყრილაძის სახ. რესპ. ტურნირი</t>
  </si>
  <si>
    <t>ლ.ხაბელოვის სახ.რესპ.ტურნირი</t>
  </si>
  <si>
    <t>მ.ლომიძის სახ.რესპ.ტურნირი</t>
  </si>
  <si>
    <t>გ.გოგიჩაიშვილის სახ.რესპ.ტურნირი</t>
  </si>
  <si>
    <t>ზ. ბერიაშვილის სახ.რესპ.ტურნირი</t>
  </si>
  <si>
    <t>ვ. კვინიკაძის სახ.რესპ.ტურნირი</t>
  </si>
  <si>
    <t>საქართველოს ჩემპიონატი დიდები</t>
  </si>
  <si>
    <t xml:space="preserve">2025 წელი </t>
  </si>
  <si>
    <t xml:space="preserve"> დირექტორი-                                 /ლ.ბარსონიძე/</t>
  </si>
  <si>
    <t>2026 გეგმა</t>
  </si>
  <si>
    <t>26 მაისის ღონისძიება</t>
  </si>
  <si>
    <t>2024წელი</t>
  </si>
  <si>
    <t>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</si>
</sst>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-* #,##0.00_ _-;\-* #,##0.00_ _-;_-* &quot;-&quot;??_ _-;_-@_-"/>
    <numFmt numFmtId="167" formatCode="0.000"/>
    <numFmt numFmtId="168" formatCode="#,##0.000"/>
  </numFmts>
  <fonts count="35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Arial"/>
      <family val="2"/>
      <charset val="1"/>
    </font>
    <font>
      <sz val="8"/>
      <color theme="1"/>
      <name val="Body Font"/>
      <family val="2"/>
      <charset val="1"/>
    </font>
    <font>
      <b/>
      <sz val="8"/>
      <color rgb="FF800080"/>
      <name val="Sylfaen"/>
      <family val="1"/>
      <charset val="1"/>
    </font>
    <font>
      <b/>
      <sz val="8"/>
      <color theme="1"/>
      <name val="Body Font"/>
      <charset val="1"/>
    </font>
    <font>
      <b/>
      <sz val="9"/>
      <name val="Sylfaen"/>
      <family val="1"/>
      <charset val="1"/>
    </font>
    <font>
      <b/>
      <sz val="9"/>
      <color indexed="10"/>
      <name val="Sylfaen"/>
      <family val="1"/>
      <charset val="1"/>
    </font>
    <font>
      <b/>
      <sz val="9"/>
      <color rgb="FF0000FF"/>
      <name val="Sylfaen"/>
      <family val="1"/>
      <charset val="1"/>
    </font>
    <font>
      <b/>
      <sz val="9"/>
      <color indexed="12"/>
      <name val="Sylfaen"/>
      <family val="1"/>
      <charset val="1"/>
    </font>
    <font>
      <b/>
      <sz val="9"/>
      <name val="LitNusx"/>
      <family val="2"/>
      <charset val="1"/>
    </font>
    <font>
      <b/>
      <sz val="9"/>
      <color rgb="FFFF0000"/>
      <name val="Sylfaen"/>
      <family val="1"/>
      <charset val="1"/>
    </font>
    <font>
      <b/>
      <sz val="9"/>
      <color rgb="FF800080"/>
      <name val="Sylfaen"/>
      <family val="1"/>
      <charset val="1"/>
    </font>
    <font>
      <b/>
      <sz val="9"/>
      <color rgb="FF008000"/>
      <name val="Sylfaen"/>
      <family val="1"/>
      <charset val="1"/>
    </font>
    <font>
      <b/>
      <sz val="9"/>
      <color rgb="FF7030A0"/>
      <name val="Sylfaen"/>
      <family val="1"/>
      <charset val="1"/>
    </font>
    <font>
      <b/>
      <sz val="9"/>
      <color indexed="36"/>
      <name val="Sylfaen"/>
      <family val="1"/>
      <charset val="1"/>
    </font>
    <font>
      <b/>
      <sz val="9"/>
      <color indexed="17"/>
      <name val="Sylfaen"/>
      <family val="1"/>
      <charset val="1"/>
    </font>
    <font>
      <b/>
      <u/>
      <sz val="9"/>
      <color rgb="FF008000"/>
      <name val="Sylfaen"/>
      <family val="1"/>
      <charset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8"/>
      <color theme="1"/>
      <name val="Body Font"/>
      <family val="2"/>
    </font>
    <font>
      <sz val="8"/>
      <color theme="1"/>
      <name val="Body Font"/>
    </font>
    <font>
      <sz val="9"/>
      <color theme="1"/>
      <name val="Body Font"/>
      <family val="2"/>
    </font>
    <font>
      <b/>
      <sz val="8"/>
      <color theme="1"/>
      <name val="Body Font"/>
    </font>
    <font>
      <sz val="8"/>
      <name val="Body Font"/>
      <family val="2"/>
    </font>
    <font>
      <b/>
      <sz val="9"/>
      <color rgb="FF008A3E"/>
      <name val="Sylfaen"/>
      <family val="1"/>
      <charset val="1"/>
    </font>
    <font>
      <sz val="9"/>
      <color rgb="FF008A3E"/>
      <name val="Body Font"/>
      <family val="2"/>
      <charset val="1"/>
    </font>
    <font>
      <sz val="12"/>
      <color theme="1"/>
      <name val="Body Font"/>
      <family val="2"/>
    </font>
    <font>
      <sz val="8"/>
      <color theme="1"/>
      <name val="Body Font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2" fillId="0" borderId="0"/>
  </cellStyleXfs>
  <cellXfs count="134">
    <xf numFmtId="0" fontId="0" fillId="0" borderId="0" xfId="0"/>
    <xf numFmtId="0" fontId="6" fillId="0" borderId="0" xfId="0" applyFont="1" applyAlignment="1">
      <alignment vertical="center"/>
    </xf>
    <xf numFmtId="2" fontId="7" fillId="0" borderId="0" xfId="13" applyNumberFormat="1" applyFont="1" applyBorder="1" applyAlignment="1">
      <alignment horizontal="left" vertical="center" wrapText="1"/>
    </xf>
    <xf numFmtId="0" fontId="7" fillId="2" borderId="0" xfId="13" applyFont="1" applyFill="1" applyBorder="1" applyAlignment="1">
      <alignment horizontal="left" vertical="center" wrapText="1"/>
    </xf>
    <xf numFmtId="165" fontId="6" fillId="2" borderId="0" xfId="0" applyNumberFormat="1" applyFont="1" applyFill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left" vertical="center"/>
    </xf>
    <xf numFmtId="168" fontId="6" fillId="0" borderId="0" xfId="0" applyNumberFormat="1" applyFont="1" applyAlignment="1">
      <alignment vertical="center"/>
    </xf>
    <xf numFmtId="165" fontId="9" fillId="0" borderId="1" xfId="15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15" applyNumberFormat="1" applyFont="1" applyFill="1" applyBorder="1" applyAlignment="1" applyProtection="1">
      <alignment horizontal="right" vertical="center" wrapText="1"/>
      <protection locked="0"/>
    </xf>
    <xf numFmtId="168" fontId="9" fillId="0" borderId="1" xfId="15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14" applyNumberFormat="1" applyFont="1" applyFill="1" applyBorder="1" applyAlignment="1" applyProtection="1">
      <alignment horizontal="right" vertical="center" wrapText="1"/>
    </xf>
    <xf numFmtId="0" fontId="9" fillId="2" borderId="1" xfId="13" applyFont="1" applyFill="1" applyBorder="1" applyAlignment="1">
      <alignment horizontal="left" vertical="center" wrapText="1"/>
    </xf>
    <xf numFmtId="1" fontId="9" fillId="0" borderId="1" xfId="13" applyNumberFormat="1" applyFont="1" applyBorder="1" applyAlignment="1">
      <alignment horizontal="left" vertical="center" wrapText="1"/>
    </xf>
    <xf numFmtId="1" fontId="9" fillId="0" borderId="1" xfId="13" applyNumberFormat="1" applyFont="1" applyBorder="1" applyAlignment="1">
      <alignment vertical="center" wrapText="1"/>
    </xf>
    <xf numFmtId="0" fontId="11" fillId="2" borderId="1" xfId="13" applyFont="1" applyFill="1" applyBorder="1" applyAlignment="1">
      <alignment horizontal="left" vertical="center" wrapText="1"/>
    </xf>
    <xf numFmtId="0" fontId="14" fillId="2" borderId="1" xfId="13" applyFont="1" applyFill="1" applyBorder="1" applyAlignment="1">
      <alignment horizontal="left" vertical="center" wrapText="1"/>
    </xf>
    <xf numFmtId="168" fontId="14" fillId="0" borderId="1" xfId="14" applyNumberFormat="1" applyFont="1" applyFill="1" applyBorder="1" applyAlignment="1" applyProtection="1">
      <alignment horizontal="right" vertical="center" wrapText="1"/>
    </xf>
    <xf numFmtId="0" fontId="15" fillId="2" borderId="1" xfId="13" applyFont="1" applyFill="1" applyBorder="1" applyAlignment="1">
      <alignment horizontal="left" vertical="center" wrapText="1"/>
    </xf>
    <xf numFmtId="0" fontId="16" fillId="2" borderId="1" xfId="13" applyFont="1" applyFill="1" applyBorder="1" applyAlignment="1">
      <alignment horizontal="left" vertical="center" wrapText="1"/>
    </xf>
    <xf numFmtId="168" fontId="16" fillId="0" borderId="1" xfId="14" applyNumberFormat="1" applyFont="1" applyFill="1" applyBorder="1" applyAlignment="1" applyProtection="1">
      <alignment horizontal="right" vertical="center" wrapText="1"/>
    </xf>
    <xf numFmtId="168" fontId="17" fillId="0" borderId="1" xfId="14" applyNumberFormat="1" applyFont="1" applyFill="1" applyBorder="1" applyAlignment="1" applyProtection="1">
      <alignment horizontal="right" vertical="center" wrapText="1"/>
    </xf>
    <xf numFmtId="168" fontId="18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8" fillId="0" borderId="1" xfId="14" applyNumberFormat="1" applyFont="1" applyFill="1" applyBorder="1" applyAlignment="1" applyProtection="1">
      <alignment horizontal="right" vertical="center" wrapText="1"/>
    </xf>
    <xf numFmtId="168" fontId="16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9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0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0" fillId="0" borderId="1" xfId="14" applyNumberFormat="1" applyFont="1" applyFill="1" applyBorder="1" applyAlignment="1" applyProtection="1">
      <alignment horizontal="right" vertical="center" wrapText="1"/>
    </xf>
    <xf numFmtId="0" fontId="20" fillId="2" borderId="1" xfId="13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right" vertical="center"/>
    </xf>
    <xf numFmtId="0" fontId="26" fillId="0" borderId="0" xfId="0" applyFont="1"/>
    <xf numFmtId="0" fontId="26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29" fillId="0" borderId="1" xfId="0" applyFont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0" fillId="2" borderId="0" xfId="0" applyFill="1"/>
    <xf numFmtId="168" fontId="15" fillId="0" borderId="1" xfId="14" applyNumberFormat="1" applyFont="1" applyFill="1" applyBorder="1" applyAlignment="1" applyProtection="1">
      <alignment horizontal="right" vertical="center" wrapText="1"/>
    </xf>
    <xf numFmtId="0" fontId="31" fillId="2" borderId="1" xfId="13" applyFont="1" applyFill="1" applyBorder="1" applyAlignment="1">
      <alignment horizontal="left" vertical="center" wrapText="1"/>
    </xf>
    <xf numFmtId="168" fontId="31" fillId="0" borderId="1" xfId="14" applyNumberFormat="1" applyFont="1" applyFill="1" applyBorder="1" applyAlignment="1" applyProtection="1">
      <alignment horizontal="right" vertical="center" wrapText="1"/>
    </xf>
    <xf numFmtId="168" fontId="32" fillId="0" borderId="1" xfId="0" applyNumberFormat="1" applyFont="1" applyFill="1" applyBorder="1" applyAlignment="1">
      <alignment horizontal="right" vertical="center"/>
    </xf>
    <xf numFmtId="168" fontId="31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5" fillId="0" borderId="1" xfId="14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14" applyNumberFormat="1" applyFont="1" applyFill="1" applyBorder="1" applyAlignment="1" applyProtection="1">
      <alignment horizontal="center" vertical="center" wrapText="1"/>
    </xf>
    <xf numFmtId="165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15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/>
    </xf>
    <xf numFmtId="0" fontId="28" fillId="0" borderId="1" xfId="0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top"/>
    </xf>
    <xf numFmtId="0" fontId="0" fillId="2" borderId="0" xfId="0" applyFill="1" applyBorder="1"/>
    <xf numFmtId="165" fontId="6" fillId="2" borderId="0" xfId="0" applyNumberFormat="1" applyFont="1" applyFill="1" applyAlignment="1">
      <alignment horizontal="right" vertical="center"/>
    </xf>
    <xf numFmtId="165" fontId="9" fillId="2" borderId="1" xfId="15" applyNumberFormat="1" applyFont="1" applyFill="1" applyBorder="1" applyAlignment="1" applyProtection="1">
      <alignment horizontal="center" vertical="center" wrapText="1"/>
      <protection locked="0"/>
    </xf>
    <xf numFmtId="168" fontId="11" fillId="2" borderId="1" xfId="15" applyNumberFormat="1" applyFont="1" applyFill="1" applyBorder="1" applyAlignment="1" applyProtection="1">
      <alignment horizontal="right" vertical="center" wrapText="1"/>
      <protection locked="0"/>
    </xf>
    <xf numFmtId="168" fontId="9" fillId="2" borderId="1" xfId="15" applyNumberFormat="1" applyFont="1" applyFill="1" applyBorder="1" applyAlignment="1" applyProtection="1">
      <alignment horizontal="right" vertical="center" wrapText="1"/>
      <protection locked="0"/>
    </xf>
    <xf numFmtId="168" fontId="12" fillId="2" borderId="1" xfId="14" applyNumberFormat="1" applyFont="1" applyFill="1" applyBorder="1" applyAlignment="1" applyProtection="1">
      <alignment horizontal="right" vertical="center" wrapText="1"/>
    </xf>
    <xf numFmtId="168" fontId="14" fillId="2" borderId="1" xfId="14" applyNumberFormat="1" applyFont="1" applyFill="1" applyBorder="1" applyAlignment="1" applyProtection="1">
      <alignment horizontal="right" vertical="center" wrapText="1"/>
    </xf>
    <xf numFmtId="168" fontId="15" fillId="2" borderId="1" xfId="14" applyNumberFormat="1" applyFont="1" applyFill="1" applyBorder="1" applyAlignment="1" applyProtection="1">
      <alignment horizontal="right" vertical="center" wrapText="1"/>
    </xf>
    <xf numFmtId="168" fontId="16" fillId="2" borderId="1" xfId="14" applyNumberFormat="1" applyFont="1" applyFill="1" applyBorder="1" applyAlignment="1" applyProtection="1">
      <alignment horizontal="right" vertical="center" wrapText="1"/>
    </xf>
    <xf numFmtId="168" fontId="17" fillId="2" borderId="1" xfId="14" applyNumberFormat="1" applyFont="1" applyFill="1" applyBorder="1" applyAlignment="1" applyProtection="1">
      <alignment horizontal="right" vertical="center" wrapText="1"/>
    </xf>
    <xf numFmtId="168" fontId="18" fillId="2" borderId="1" xfId="14" applyNumberFormat="1" applyFont="1" applyFill="1" applyBorder="1" applyAlignment="1" applyProtection="1">
      <alignment horizontal="right" vertical="center" wrapText="1"/>
      <protection locked="0"/>
    </xf>
    <xf numFmtId="168" fontId="18" fillId="2" borderId="1" xfId="14" applyNumberFormat="1" applyFont="1" applyFill="1" applyBorder="1" applyAlignment="1" applyProtection="1">
      <alignment horizontal="right" vertical="center" wrapText="1"/>
    </xf>
    <xf numFmtId="168" fontId="16" fillId="2" borderId="1" xfId="14" applyNumberFormat="1" applyFont="1" applyFill="1" applyBorder="1" applyAlignment="1" applyProtection="1">
      <alignment horizontal="right" vertical="center" wrapText="1"/>
      <protection locked="0"/>
    </xf>
    <xf numFmtId="168" fontId="31" fillId="2" borderId="1" xfId="14" applyNumberFormat="1" applyFont="1" applyFill="1" applyBorder="1" applyAlignment="1" applyProtection="1">
      <alignment horizontal="right" vertical="center" wrapText="1"/>
    </xf>
    <xf numFmtId="168" fontId="32" fillId="2" borderId="1" xfId="0" applyNumberFormat="1" applyFont="1" applyFill="1" applyBorder="1" applyAlignment="1">
      <alignment horizontal="right" vertical="center"/>
    </xf>
    <xf numFmtId="168" fontId="31" fillId="2" borderId="1" xfId="14" applyNumberFormat="1" applyFont="1" applyFill="1" applyBorder="1" applyAlignment="1" applyProtection="1">
      <alignment horizontal="right" vertical="center" wrapText="1"/>
      <protection locked="0"/>
    </xf>
    <xf numFmtId="168" fontId="19" fillId="2" borderId="1" xfId="14" applyNumberFormat="1" applyFont="1" applyFill="1" applyBorder="1" applyAlignment="1" applyProtection="1">
      <alignment horizontal="right" vertical="center" wrapText="1"/>
      <protection locked="0"/>
    </xf>
    <xf numFmtId="168" fontId="10" fillId="2" borderId="1" xfId="14" applyNumberFormat="1" applyFont="1" applyFill="1" applyBorder="1" applyAlignment="1" applyProtection="1">
      <alignment horizontal="right" vertical="center" wrapText="1"/>
      <protection locked="0"/>
    </xf>
    <xf numFmtId="168" fontId="10" fillId="2" borderId="1" xfId="14" applyNumberFormat="1" applyFont="1" applyFill="1" applyBorder="1" applyAlignment="1" applyProtection="1">
      <alignment horizontal="right" vertical="center" wrapText="1"/>
    </xf>
    <xf numFmtId="168" fontId="15" fillId="2" borderId="1" xfId="14" applyNumberFormat="1" applyFont="1" applyFill="1" applyBorder="1" applyAlignment="1" applyProtection="1">
      <alignment horizontal="right" vertical="center" wrapText="1"/>
      <protection locked="0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8" fontId="12" fillId="0" borderId="2" xfId="14" applyNumberFormat="1" applyFont="1" applyFill="1" applyBorder="1" applyAlignment="1" applyProtection="1">
      <alignment horizontal="center" vertical="center" wrapText="1"/>
    </xf>
    <xf numFmtId="168" fontId="12" fillId="0" borderId="3" xfId="14" applyNumberFormat="1" applyFont="1" applyFill="1" applyBorder="1" applyAlignment="1" applyProtection="1">
      <alignment horizontal="center" vertical="center" wrapText="1"/>
    </xf>
    <xf numFmtId="168" fontId="12" fillId="0" borderId="4" xfId="14" applyNumberFormat="1" applyFont="1" applyFill="1" applyBorder="1" applyAlignment="1" applyProtection="1">
      <alignment horizontal="center" vertical="center" wrapText="1"/>
    </xf>
    <xf numFmtId="168" fontId="12" fillId="2" borderId="2" xfId="14" applyNumberFormat="1" applyFont="1" applyFill="1" applyBorder="1" applyAlignment="1" applyProtection="1">
      <alignment horizontal="center" vertical="center" wrapText="1"/>
    </xf>
    <xf numFmtId="168" fontId="12" fillId="2" borderId="3" xfId="14" applyNumberFormat="1" applyFont="1" applyFill="1" applyBorder="1" applyAlignment="1" applyProtection="1">
      <alignment horizontal="center" vertical="center" wrapText="1"/>
    </xf>
    <xf numFmtId="168" fontId="12" fillId="2" borderId="4" xfId="14" applyNumberFormat="1" applyFont="1" applyFill="1" applyBorder="1" applyAlignment="1" applyProtection="1">
      <alignment horizontal="center" vertical="center" wrapText="1"/>
    </xf>
    <xf numFmtId="165" fontId="6" fillId="2" borderId="0" xfId="0" applyNumberFormat="1" applyFont="1" applyFill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2" fontId="13" fillId="0" borderId="1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2" applyNumberFormat="1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15" applyNumberFormat="1" applyFont="1" applyFill="1" applyBorder="1" applyAlignment="1" applyProtection="1">
      <alignment horizontal="center" vertical="center" wrapText="1"/>
      <protection locked="0"/>
    </xf>
    <xf numFmtId="165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15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0" borderId="1" xfId="13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6" fillId="0" borderId="0" xfId="0" applyFont="1" applyAlignment="1">
      <alignment horizontal="right"/>
    </xf>
    <xf numFmtId="0" fontId="26" fillId="0" borderId="0" xfId="0" applyFont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top" wrapText="1"/>
      <protection locked="0"/>
    </xf>
    <xf numFmtId="0" fontId="23" fillId="3" borderId="1" xfId="0" applyFont="1" applyFill="1" applyBorder="1" applyAlignment="1">
      <alignment horizontal="center" vertical="center" textRotation="90"/>
    </xf>
    <xf numFmtId="0" fontId="22" fillId="3" borderId="1" xfId="0" applyFont="1" applyFill="1" applyBorder="1" applyAlignment="1" applyProtection="1">
      <alignment horizontal="center" vertical="center" textRotation="90" wrapText="1"/>
      <protection locked="0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25" fillId="4" borderId="1" xfId="0" applyFont="1" applyFill="1" applyBorder="1" applyAlignment="1">
      <alignment horizontal="center" vertical="center"/>
    </xf>
    <xf numFmtId="0" fontId="34" fillId="0" borderId="5" xfId="0" applyFont="1" applyBorder="1"/>
    <xf numFmtId="0" fontId="33" fillId="0" borderId="1" xfId="0" applyFont="1" applyBorder="1" applyAlignment="1">
      <alignment horizontal="center" textRotation="90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BAFCDE"/>
      <color rgb="FF008A3E"/>
      <color rgb="FF800080"/>
      <color rgb="FF0000FF"/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topLeftCell="A58" workbookViewId="0">
      <selection activeCell="K96" sqref="K96"/>
    </sheetView>
  </sheetViews>
  <sheetFormatPr defaultRowHeight="11.25"/>
  <cols>
    <col min="1" max="1" width="3.25" style="1" customWidth="1"/>
    <col min="2" max="5" width="2.75" style="5" customWidth="1"/>
    <col min="6" max="6" width="42.25" style="6" customWidth="1"/>
    <col min="7" max="7" width="7.875" style="4" customWidth="1"/>
    <col min="8" max="8" width="9.25" style="4" customWidth="1"/>
    <col min="9" max="9" width="7.875" style="4" customWidth="1"/>
    <col min="10" max="12" width="7.875" style="66" customWidth="1"/>
    <col min="13" max="13" width="7.875" style="4" customWidth="1"/>
    <col min="14" max="14" width="7.625" style="4" customWidth="1"/>
    <col min="15" max="15" width="7.875" style="4" customWidth="1"/>
    <col min="16" max="16384" width="9" style="1"/>
  </cols>
  <sheetData>
    <row r="1" spans="2:17" ht="28.5" customHeight="1">
      <c r="B1" s="98" t="s">
        <v>83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2:17" ht="37.5" customHeight="1">
      <c r="B2" s="108" t="s">
        <v>130</v>
      </c>
      <c r="C2" s="108"/>
      <c r="D2" s="108"/>
      <c r="E2" s="108"/>
      <c r="F2" s="108"/>
      <c r="G2" s="105" t="s">
        <v>93</v>
      </c>
      <c r="H2" s="106"/>
      <c r="I2" s="107"/>
      <c r="J2" s="99" t="s">
        <v>160</v>
      </c>
      <c r="K2" s="99"/>
      <c r="L2" s="99"/>
      <c r="M2" s="102" t="s">
        <v>137</v>
      </c>
      <c r="N2" s="102"/>
      <c r="O2" s="102"/>
    </row>
    <row r="3" spans="2:17" ht="23.25" customHeight="1">
      <c r="B3" s="108"/>
      <c r="C3" s="108"/>
      <c r="D3" s="108"/>
      <c r="E3" s="108"/>
      <c r="F3" s="108"/>
      <c r="G3" s="49" t="s">
        <v>0</v>
      </c>
      <c r="H3" s="48" t="s">
        <v>1</v>
      </c>
      <c r="I3" s="50"/>
      <c r="J3" s="100" t="s">
        <v>0</v>
      </c>
      <c r="K3" s="99" t="s">
        <v>1</v>
      </c>
      <c r="L3" s="101"/>
      <c r="M3" s="103" t="s">
        <v>0</v>
      </c>
      <c r="N3" s="102" t="s">
        <v>1</v>
      </c>
      <c r="O3" s="104"/>
    </row>
    <row r="4" spans="2:17" ht="136.5" customHeight="1">
      <c r="B4" s="108"/>
      <c r="C4" s="108"/>
      <c r="D4" s="108"/>
      <c r="E4" s="108"/>
      <c r="F4" s="108"/>
      <c r="G4" s="49"/>
      <c r="H4" s="49" t="s">
        <v>77</v>
      </c>
      <c r="I4" s="49" t="s">
        <v>2</v>
      </c>
      <c r="J4" s="100"/>
      <c r="K4" s="67" t="s">
        <v>77</v>
      </c>
      <c r="L4" s="67" t="s">
        <v>2</v>
      </c>
      <c r="M4" s="103"/>
      <c r="N4" s="8" t="s">
        <v>77</v>
      </c>
      <c r="O4" s="8" t="s">
        <v>2</v>
      </c>
    </row>
    <row r="5" spans="2:17" ht="18.75" customHeight="1">
      <c r="B5" s="109" t="s">
        <v>81</v>
      </c>
      <c r="C5" s="109"/>
      <c r="D5" s="109"/>
      <c r="E5" s="109"/>
      <c r="F5" s="109"/>
      <c r="G5" s="9">
        <f>H5+I5</f>
        <v>305.90899999999999</v>
      </c>
      <c r="H5" s="9">
        <f>H6</f>
        <v>293.13499999999999</v>
      </c>
      <c r="I5" s="9">
        <f>SUM(I6:I10)</f>
        <v>12.773999999999999</v>
      </c>
      <c r="J5" s="68">
        <f>K5+L5</f>
        <v>388.36599999999999</v>
      </c>
      <c r="K5" s="68">
        <f>K6+K7+K8+K9+K10</f>
        <v>366.93</v>
      </c>
      <c r="L5" s="68">
        <f>L6+L7+L8+L9+L10</f>
        <v>21.436</v>
      </c>
      <c r="M5" s="9">
        <f>N5+O5</f>
        <v>412</v>
      </c>
      <c r="N5" s="9">
        <f>N6+N7+N8+N9+N10</f>
        <v>409</v>
      </c>
      <c r="O5" s="9">
        <f>O6+O7+O8+O9+O10</f>
        <v>3</v>
      </c>
      <c r="Q5" s="7"/>
    </row>
    <row r="6" spans="2:17" ht="18.75" customHeight="1">
      <c r="B6" s="108" t="s">
        <v>82</v>
      </c>
      <c r="C6" s="108"/>
      <c r="D6" s="108"/>
      <c r="E6" s="108"/>
      <c r="F6" s="108"/>
      <c r="G6" s="10">
        <f>H6</f>
        <v>293.13499999999999</v>
      </c>
      <c r="H6" s="10">
        <v>293.13499999999999</v>
      </c>
      <c r="I6" s="10"/>
      <c r="J6" s="69">
        <f>K6</f>
        <v>366.93</v>
      </c>
      <c r="K6" s="69">
        <v>366.93</v>
      </c>
      <c r="L6" s="69">
        <v>0</v>
      </c>
      <c r="M6" s="10">
        <f>N6</f>
        <v>409</v>
      </c>
      <c r="N6" s="10">
        <v>409</v>
      </c>
      <c r="O6" s="10"/>
    </row>
    <row r="7" spans="2:17" ht="18.75" customHeight="1">
      <c r="B7" s="108" t="s">
        <v>79</v>
      </c>
      <c r="C7" s="108"/>
      <c r="D7" s="108"/>
      <c r="E7" s="108"/>
      <c r="F7" s="108"/>
      <c r="G7" s="10">
        <f>H7</f>
        <v>0</v>
      </c>
      <c r="H7" s="10"/>
      <c r="I7" s="10"/>
      <c r="J7" s="69">
        <f>K7</f>
        <v>0</v>
      </c>
      <c r="K7" s="69">
        <v>0</v>
      </c>
      <c r="L7" s="69">
        <v>0</v>
      </c>
      <c r="M7" s="10">
        <f>N7</f>
        <v>0</v>
      </c>
      <c r="N7" s="10"/>
      <c r="O7" s="10"/>
    </row>
    <row r="8" spans="2:17" ht="18.75" customHeight="1">
      <c r="B8" s="108" t="s">
        <v>91</v>
      </c>
      <c r="C8" s="108"/>
      <c r="D8" s="108"/>
      <c r="E8" s="108"/>
      <c r="F8" s="108"/>
      <c r="G8" s="10">
        <f>I8</f>
        <v>12.773999999999999</v>
      </c>
      <c r="H8" s="10"/>
      <c r="I8" s="10">
        <v>12.773999999999999</v>
      </c>
      <c r="J8" s="69">
        <f>L8</f>
        <v>1.64</v>
      </c>
      <c r="K8" s="69"/>
      <c r="L8" s="69">
        <v>1.64</v>
      </c>
      <c r="M8" s="10">
        <f>O8</f>
        <v>3</v>
      </c>
      <c r="N8" s="10"/>
      <c r="O8" s="10">
        <v>3</v>
      </c>
    </row>
    <row r="9" spans="2:17" ht="18.75" customHeight="1">
      <c r="B9" s="108" t="s">
        <v>90</v>
      </c>
      <c r="C9" s="108"/>
      <c r="D9" s="108"/>
      <c r="E9" s="108"/>
      <c r="F9" s="108"/>
      <c r="G9" s="10">
        <f>I9</f>
        <v>0</v>
      </c>
      <c r="H9" s="10"/>
      <c r="I9" s="10"/>
      <c r="J9" s="69">
        <f>L9</f>
        <v>0</v>
      </c>
      <c r="K9" s="69"/>
      <c r="L9" s="69"/>
      <c r="M9" s="10">
        <f>O9</f>
        <v>0</v>
      </c>
      <c r="N9" s="10"/>
      <c r="O9" s="10"/>
    </row>
    <row r="10" spans="2:17" ht="18.75" customHeight="1">
      <c r="B10" s="108" t="s">
        <v>89</v>
      </c>
      <c r="C10" s="108"/>
      <c r="D10" s="108"/>
      <c r="E10" s="108"/>
      <c r="F10" s="108"/>
      <c r="G10" s="10">
        <v>0</v>
      </c>
      <c r="H10" s="10"/>
      <c r="I10" s="10"/>
      <c r="J10" s="69">
        <f>K10+L10</f>
        <v>19.795999999999999</v>
      </c>
      <c r="K10" s="69">
        <v>0</v>
      </c>
      <c r="L10" s="69">
        <v>19.795999999999999</v>
      </c>
      <c r="M10" s="10">
        <f>N10+O10</f>
        <v>0</v>
      </c>
      <c r="N10" s="10"/>
      <c r="O10" s="10">
        <v>0</v>
      </c>
    </row>
    <row r="11" spans="2:17" ht="18.75" customHeight="1">
      <c r="B11" s="111" t="s">
        <v>78</v>
      </c>
      <c r="C11" s="111"/>
      <c r="D11" s="111"/>
      <c r="E11" s="111"/>
      <c r="F11" s="111"/>
      <c r="G11" s="11">
        <f>H11+I11</f>
        <v>305.90899999999999</v>
      </c>
      <c r="H11" s="11">
        <f t="shared" ref="H11:O11" si="0">H13+H96</f>
        <v>293.13499999999999</v>
      </c>
      <c r="I11" s="11">
        <f t="shared" si="0"/>
        <v>12.773999999999999</v>
      </c>
      <c r="J11" s="70">
        <f t="shared" si="0"/>
        <v>388.36599999999993</v>
      </c>
      <c r="K11" s="70">
        <f t="shared" si="0"/>
        <v>366.92999999999995</v>
      </c>
      <c r="L11" s="70">
        <f t="shared" si="0"/>
        <v>21.436</v>
      </c>
      <c r="M11" s="11">
        <f t="shared" si="0"/>
        <v>412</v>
      </c>
      <c r="N11" s="11">
        <f>N13+N96</f>
        <v>409</v>
      </c>
      <c r="O11" s="11">
        <f t="shared" si="0"/>
        <v>3</v>
      </c>
      <c r="Q11" s="7"/>
    </row>
    <row r="12" spans="2:17" ht="24" customHeight="1">
      <c r="B12" s="97" t="s">
        <v>80</v>
      </c>
      <c r="C12" s="97"/>
      <c r="D12" s="97"/>
      <c r="E12" s="97"/>
      <c r="F12" s="12" t="s">
        <v>3</v>
      </c>
      <c r="G12" s="47">
        <v>25</v>
      </c>
      <c r="H12" s="47"/>
      <c r="I12" s="47"/>
      <c r="J12" s="91">
        <v>28</v>
      </c>
      <c r="K12" s="92"/>
      <c r="L12" s="93"/>
      <c r="M12" s="88">
        <v>28</v>
      </c>
      <c r="N12" s="89"/>
      <c r="O12" s="90"/>
    </row>
    <row r="13" spans="2:17" ht="15" customHeight="1">
      <c r="B13" s="13">
        <v>2</v>
      </c>
      <c r="C13" s="13"/>
      <c r="D13" s="14"/>
      <c r="E13" s="14"/>
      <c r="F13" s="15" t="s">
        <v>4</v>
      </c>
      <c r="G13" s="11">
        <f t="shared" ref="G13:G21" si="1">H13+I13</f>
        <v>305.90899999999999</v>
      </c>
      <c r="H13" s="11">
        <f>H14+H17+H61+H62+H70+H72+H81+H91</f>
        <v>293.13499999999999</v>
      </c>
      <c r="I13" s="11">
        <f>I14+I17+I61+I62+I70+I72+I81+I91</f>
        <v>12.773999999999999</v>
      </c>
      <c r="J13" s="70">
        <f t="shared" ref="J13:J26" si="2">K13+L13</f>
        <v>380.30799999999994</v>
      </c>
      <c r="K13" s="70">
        <f>K14+K17+K61+K62+K70+K71+K81+K91</f>
        <v>358.87199999999996</v>
      </c>
      <c r="L13" s="70">
        <f>L14+L17+L61+L62+L70+L72+L81+L91</f>
        <v>21.436</v>
      </c>
      <c r="M13" s="11">
        <f t="shared" ref="M13:M26" si="3">N13+O13</f>
        <v>412</v>
      </c>
      <c r="N13" s="11">
        <f>N14+N17+N61+N62+N70+N71+N81+N91</f>
        <v>409</v>
      </c>
      <c r="O13" s="11">
        <f>O14+O17+O61+O62+O70+O72+O81+O91</f>
        <v>3</v>
      </c>
      <c r="Q13" s="7"/>
    </row>
    <row r="14" spans="2:17" ht="15" customHeight="1">
      <c r="B14" s="13">
        <v>2</v>
      </c>
      <c r="C14" s="13">
        <v>1</v>
      </c>
      <c r="D14" s="14"/>
      <c r="E14" s="14"/>
      <c r="F14" s="16" t="s">
        <v>5</v>
      </c>
      <c r="G14" s="17">
        <f t="shared" si="1"/>
        <v>176.05500000000001</v>
      </c>
      <c r="H14" s="17">
        <f>H15</f>
        <v>176.05500000000001</v>
      </c>
      <c r="I14" s="17">
        <f>I15</f>
        <v>0</v>
      </c>
      <c r="J14" s="71">
        <f t="shared" si="2"/>
        <v>249.85</v>
      </c>
      <c r="K14" s="71">
        <f>K15</f>
        <v>249.85</v>
      </c>
      <c r="L14" s="71">
        <f>L15</f>
        <v>0</v>
      </c>
      <c r="M14" s="17">
        <f t="shared" si="3"/>
        <v>280.94900000000001</v>
      </c>
      <c r="N14" s="17">
        <v>280.94900000000001</v>
      </c>
      <c r="O14" s="17">
        <f>O15</f>
        <v>0</v>
      </c>
    </row>
    <row r="15" spans="2:17" ht="15" customHeight="1">
      <c r="B15" s="13">
        <v>2</v>
      </c>
      <c r="C15" s="13">
        <v>1</v>
      </c>
      <c r="D15" s="13">
        <v>1</v>
      </c>
      <c r="E15" s="13"/>
      <c r="F15" s="18" t="s">
        <v>6</v>
      </c>
      <c r="G15" s="41">
        <f t="shared" si="1"/>
        <v>176.05500000000001</v>
      </c>
      <c r="H15" s="41">
        <f>H16</f>
        <v>176.05500000000001</v>
      </c>
      <c r="I15" s="41">
        <f>I16</f>
        <v>0</v>
      </c>
      <c r="J15" s="72">
        <f t="shared" si="2"/>
        <v>249.85</v>
      </c>
      <c r="K15" s="72">
        <f>K16</f>
        <v>249.85</v>
      </c>
      <c r="L15" s="72">
        <f>L16</f>
        <v>0</v>
      </c>
      <c r="M15" s="41">
        <f t="shared" si="3"/>
        <v>280.94900000000001</v>
      </c>
      <c r="N15" s="41">
        <v>280.94900000000001</v>
      </c>
      <c r="O15" s="41">
        <f>O16</f>
        <v>0</v>
      </c>
    </row>
    <row r="16" spans="2:17" ht="15" customHeight="1">
      <c r="B16" s="13">
        <v>2</v>
      </c>
      <c r="C16" s="13">
        <v>1</v>
      </c>
      <c r="D16" s="13">
        <v>1</v>
      </c>
      <c r="E16" s="13">
        <v>1</v>
      </c>
      <c r="F16" s="19" t="s">
        <v>7</v>
      </c>
      <c r="G16" s="20">
        <f t="shared" si="1"/>
        <v>176.05500000000001</v>
      </c>
      <c r="H16" s="20">
        <v>176.05500000000001</v>
      </c>
      <c r="I16" s="20"/>
      <c r="J16" s="73">
        <f t="shared" si="2"/>
        <v>249.85</v>
      </c>
      <c r="K16" s="73">
        <v>249.85</v>
      </c>
      <c r="L16" s="73"/>
      <c r="M16" s="20">
        <f t="shared" si="3"/>
        <v>280.94900000000001</v>
      </c>
      <c r="N16" s="20">
        <v>280.94900000000001</v>
      </c>
      <c r="O16" s="20"/>
      <c r="P16" s="60"/>
      <c r="Q16" s="60"/>
    </row>
    <row r="17" spans="2:15" ht="15" customHeight="1">
      <c r="B17" s="13">
        <v>2</v>
      </c>
      <c r="C17" s="13">
        <v>2</v>
      </c>
      <c r="D17" s="13"/>
      <c r="E17" s="13"/>
      <c r="F17" s="16" t="s">
        <v>8</v>
      </c>
      <c r="G17" s="17">
        <f t="shared" si="1"/>
        <v>61.343999999999994</v>
      </c>
      <c r="H17" s="17">
        <f>H18+H19+H23+H37+H38+H39+H40+H41+H48</f>
        <v>58.343999999999994</v>
      </c>
      <c r="I17" s="17">
        <f>I18+I19+I23+I37+I38+I39+I40+I41+I48</f>
        <v>3</v>
      </c>
      <c r="J17" s="71">
        <f t="shared" si="2"/>
        <v>74.78</v>
      </c>
      <c r="K17" s="71">
        <f>K18+K19+K23+K37+K38+K39+K40+K41+K48</f>
        <v>53.343999999999994</v>
      </c>
      <c r="L17" s="71">
        <f>L18+L19+L23+L37+L38+L39+L40+L41+L48</f>
        <v>21.436</v>
      </c>
      <c r="M17" s="17">
        <f t="shared" si="3"/>
        <v>63.172999999999995</v>
      </c>
      <c r="N17" s="17">
        <f>N18+N19+N23+N37+N38+N39+N40+N41+N48</f>
        <v>60.172999999999995</v>
      </c>
      <c r="O17" s="17">
        <f>O18+O19+O23+O37+O38+O39+O40+O41+O48</f>
        <v>3</v>
      </c>
    </row>
    <row r="18" spans="2:15" ht="15" customHeight="1">
      <c r="B18" s="13">
        <v>2</v>
      </c>
      <c r="C18" s="13">
        <v>2</v>
      </c>
      <c r="D18" s="13">
        <v>1</v>
      </c>
      <c r="E18" s="13"/>
      <c r="F18" s="18" t="s">
        <v>9</v>
      </c>
      <c r="G18" s="21">
        <f t="shared" si="1"/>
        <v>0</v>
      </c>
      <c r="H18" s="22"/>
      <c r="I18" s="22"/>
      <c r="J18" s="74">
        <f t="shared" si="2"/>
        <v>0</v>
      </c>
      <c r="K18" s="75"/>
      <c r="L18" s="75"/>
      <c r="M18" s="21">
        <f t="shared" si="3"/>
        <v>0</v>
      </c>
      <c r="N18" s="22"/>
      <c r="O18" s="22"/>
    </row>
    <row r="19" spans="2:15" ht="15" customHeight="1">
      <c r="B19" s="13">
        <v>2</v>
      </c>
      <c r="C19" s="13">
        <v>2</v>
      </c>
      <c r="D19" s="13">
        <v>2</v>
      </c>
      <c r="E19" s="13"/>
      <c r="F19" s="18" t="s">
        <v>10</v>
      </c>
      <c r="G19" s="21">
        <f t="shared" si="1"/>
        <v>20.624000000000002</v>
      </c>
      <c r="H19" s="23">
        <f>H20+H21+H22</f>
        <v>20.624000000000002</v>
      </c>
      <c r="I19" s="23">
        <f>I20+I21</f>
        <v>0</v>
      </c>
      <c r="J19" s="74">
        <f t="shared" si="2"/>
        <v>20.623999999999999</v>
      </c>
      <c r="K19" s="76">
        <f>K20+K21+K22</f>
        <v>20.623999999999999</v>
      </c>
      <c r="L19" s="76">
        <f>L20+L21</f>
        <v>0</v>
      </c>
      <c r="M19" s="21">
        <f t="shared" si="3"/>
        <v>20.623999999999999</v>
      </c>
      <c r="N19" s="23">
        <f>N20+N21+N22</f>
        <v>20.623999999999999</v>
      </c>
      <c r="O19" s="23">
        <f>O20+O21</f>
        <v>0</v>
      </c>
    </row>
    <row r="20" spans="2:15" ht="15" customHeight="1">
      <c r="B20" s="13">
        <v>2</v>
      </c>
      <c r="C20" s="13">
        <v>2</v>
      </c>
      <c r="D20" s="13">
        <v>2</v>
      </c>
      <c r="E20" s="13">
        <v>1</v>
      </c>
      <c r="F20" s="19" t="s">
        <v>86</v>
      </c>
      <c r="G20" s="20">
        <f t="shared" si="1"/>
        <v>3.53</v>
      </c>
      <c r="H20" s="24">
        <v>3.53</v>
      </c>
      <c r="I20" s="24"/>
      <c r="J20" s="73">
        <f t="shared" si="2"/>
        <v>20.623999999999999</v>
      </c>
      <c r="K20" s="77">
        <v>20.623999999999999</v>
      </c>
      <c r="L20" s="77"/>
      <c r="M20" s="20">
        <f t="shared" si="3"/>
        <v>20.623999999999999</v>
      </c>
      <c r="N20" s="24">
        <v>20.623999999999999</v>
      </c>
      <c r="O20" s="24"/>
    </row>
    <row r="21" spans="2:15" ht="15" customHeight="1">
      <c r="B21" s="13">
        <v>2</v>
      </c>
      <c r="C21" s="13">
        <v>2</v>
      </c>
      <c r="D21" s="13">
        <v>2</v>
      </c>
      <c r="E21" s="13">
        <v>2</v>
      </c>
      <c r="F21" s="19" t="s">
        <v>87</v>
      </c>
      <c r="G21" s="20">
        <f t="shared" si="1"/>
        <v>0</v>
      </c>
      <c r="H21" s="24"/>
      <c r="I21" s="24">
        <v>0</v>
      </c>
      <c r="J21" s="73">
        <f t="shared" si="2"/>
        <v>0</v>
      </c>
      <c r="K21" s="77">
        <v>0</v>
      </c>
      <c r="L21" s="77">
        <v>0</v>
      </c>
      <c r="M21" s="20">
        <f t="shared" si="3"/>
        <v>0</v>
      </c>
      <c r="N21" s="24">
        <v>0</v>
      </c>
      <c r="O21" s="24">
        <v>0</v>
      </c>
    </row>
    <row r="22" spans="2:15" ht="15" customHeight="1">
      <c r="B22" s="13">
        <v>2</v>
      </c>
      <c r="C22" s="13">
        <v>2</v>
      </c>
      <c r="D22" s="13">
        <v>2</v>
      </c>
      <c r="E22" s="13">
        <v>3</v>
      </c>
      <c r="F22" s="19" t="s">
        <v>88</v>
      </c>
      <c r="G22" s="20"/>
      <c r="H22" s="24">
        <v>17.094000000000001</v>
      </c>
      <c r="I22" s="24"/>
      <c r="J22" s="73">
        <f t="shared" si="2"/>
        <v>0</v>
      </c>
      <c r="K22" s="77"/>
      <c r="L22" s="77"/>
      <c r="M22" s="20">
        <f t="shared" si="3"/>
        <v>0</v>
      </c>
      <c r="N22" s="24"/>
      <c r="O22" s="24"/>
    </row>
    <row r="23" spans="2:15" ht="15" customHeight="1">
      <c r="B23" s="13">
        <v>2</v>
      </c>
      <c r="C23" s="13">
        <v>2</v>
      </c>
      <c r="D23" s="13">
        <v>3</v>
      </c>
      <c r="E23" s="13"/>
      <c r="F23" s="18" t="s">
        <v>11</v>
      </c>
      <c r="G23" s="21">
        <f t="shared" ref="G23:G26" si="4">H23+I23</f>
        <v>19.2</v>
      </c>
      <c r="H23" s="23">
        <f>H24+H25+H26+H27+H28+H29+H30+H31+H32+H33+H34+H35+H36</f>
        <v>19.2</v>
      </c>
      <c r="I23" s="23">
        <f>I24+I25+I26+I27+I28+I29+I30+I31+I32+I33+I34+I35+I36</f>
        <v>0</v>
      </c>
      <c r="J23" s="74">
        <f t="shared" si="2"/>
        <v>19.2</v>
      </c>
      <c r="K23" s="76">
        <v>19.2</v>
      </c>
      <c r="L23" s="76">
        <f>L24+L25+L26+L27+L28+L29+L30+L31+L32+L33+L34+L35+L36</f>
        <v>0</v>
      </c>
      <c r="M23" s="21">
        <f t="shared" si="3"/>
        <v>21.2</v>
      </c>
      <c r="N23" s="23">
        <f>SUM(N24:N36)</f>
        <v>21.2</v>
      </c>
      <c r="O23" s="23">
        <f>O24+O25+O26+O27+O28+O29+O30+O31+O32+O33+O34+O35+O36</f>
        <v>0</v>
      </c>
    </row>
    <row r="24" spans="2:15" ht="42.75" customHeight="1">
      <c r="B24" s="13">
        <v>2</v>
      </c>
      <c r="C24" s="13">
        <v>2</v>
      </c>
      <c r="D24" s="13">
        <v>3</v>
      </c>
      <c r="E24" s="13">
        <v>1</v>
      </c>
      <c r="F24" s="19" t="s">
        <v>12</v>
      </c>
      <c r="G24" s="20">
        <f t="shared" si="4"/>
        <v>0.5</v>
      </c>
      <c r="H24" s="24">
        <v>0.5</v>
      </c>
      <c r="I24" s="24"/>
      <c r="J24" s="73">
        <f t="shared" si="2"/>
        <v>0.5</v>
      </c>
      <c r="K24" s="77">
        <v>0.5</v>
      </c>
      <c r="L24" s="77"/>
      <c r="M24" s="20">
        <v>0.5</v>
      </c>
      <c r="N24" s="24">
        <v>0.5</v>
      </c>
      <c r="O24" s="24"/>
    </row>
    <row r="25" spans="2:15" ht="21.75" customHeight="1">
      <c r="B25" s="13">
        <v>2</v>
      </c>
      <c r="C25" s="13">
        <v>2</v>
      </c>
      <c r="D25" s="13">
        <v>3</v>
      </c>
      <c r="E25" s="13">
        <v>2</v>
      </c>
      <c r="F25" s="19" t="s">
        <v>51</v>
      </c>
      <c r="G25" s="20">
        <f t="shared" si="4"/>
        <v>0</v>
      </c>
      <c r="H25" s="24"/>
      <c r="I25" s="24"/>
      <c r="J25" s="73">
        <f t="shared" si="2"/>
        <v>0</v>
      </c>
      <c r="K25" s="77"/>
      <c r="L25" s="77"/>
      <c r="M25" s="20">
        <f t="shared" si="3"/>
        <v>0</v>
      </c>
      <c r="N25" s="24"/>
      <c r="O25" s="24"/>
    </row>
    <row r="26" spans="2:15" ht="45" customHeight="1">
      <c r="B26" s="13">
        <v>2</v>
      </c>
      <c r="C26" s="13">
        <v>2</v>
      </c>
      <c r="D26" s="13">
        <v>3</v>
      </c>
      <c r="E26" s="13">
        <v>3</v>
      </c>
      <c r="F26" s="19" t="s">
        <v>13</v>
      </c>
      <c r="G26" s="20">
        <f t="shared" si="4"/>
        <v>0</v>
      </c>
      <c r="H26" s="24"/>
      <c r="I26" s="24"/>
      <c r="J26" s="73">
        <f t="shared" si="2"/>
        <v>0</v>
      </c>
      <c r="K26" s="77"/>
      <c r="L26" s="77"/>
      <c r="M26" s="20">
        <f t="shared" si="3"/>
        <v>0</v>
      </c>
      <c r="N26" s="24"/>
      <c r="O26" s="24"/>
    </row>
    <row r="27" spans="2:15" ht="21" customHeight="1">
      <c r="B27" s="13">
        <v>2</v>
      </c>
      <c r="C27" s="13">
        <v>2</v>
      </c>
      <c r="D27" s="13">
        <v>3</v>
      </c>
      <c r="E27" s="13">
        <v>4</v>
      </c>
      <c r="F27" s="19" t="s">
        <v>14</v>
      </c>
      <c r="G27" s="20">
        <f>H27+I27</f>
        <v>0.2</v>
      </c>
      <c r="H27" s="20">
        <v>0.2</v>
      </c>
      <c r="I27" s="20"/>
      <c r="J27" s="73">
        <f>K27+L27</f>
        <v>0.2</v>
      </c>
      <c r="K27" s="73">
        <v>0.2</v>
      </c>
      <c r="L27" s="73"/>
      <c r="M27" s="20">
        <f>N27+O27</f>
        <v>0.2</v>
      </c>
      <c r="N27" s="20">
        <v>0.2</v>
      </c>
      <c r="O27" s="20"/>
    </row>
    <row r="28" spans="2:15" ht="23.25" customHeight="1">
      <c r="B28" s="13">
        <v>2</v>
      </c>
      <c r="C28" s="13">
        <v>2</v>
      </c>
      <c r="D28" s="13">
        <v>3</v>
      </c>
      <c r="E28" s="13">
        <v>5</v>
      </c>
      <c r="F28" s="19" t="s">
        <v>15</v>
      </c>
      <c r="G28" s="20">
        <f t="shared" ref="G28:G47" si="5">H28+I28</f>
        <v>0</v>
      </c>
      <c r="H28" s="20"/>
      <c r="I28" s="20"/>
      <c r="J28" s="73">
        <f t="shared" ref="J28:J47" si="6">K28+L28</f>
        <v>0</v>
      </c>
      <c r="K28" s="73"/>
      <c r="L28" s="73"/>
      <c r="M28" s="20">
        <f t="shared" ref="M28:M47" si="7">N28+O28</f>
        <v>0</v>
      </c>
      <c r="N28" s="20"/>
      <c r="O28" s="20"/>
    </row>
    <row r="29" spans="2:15" ht="25.5">
      <c r="B29" s="13">
        <v>2</v>
      </c>
      <c r="C29" s="13">
        <v>2</v>
      </c>
      <c r="D29" s="13">
        <v>3</v>
      </c>
      <c r="E29" s="13">
        <v>6</v>
      </c>
      <c r="F29" s="19" t="s">
        <v>52</v>
      </c>
      <c r="G29" s="20">
        <f t="shared" si="5"/>
        <v>0</v>
      </c>
      <c r="H29" s="24"/>
      <c r="I29" s="24"/>
      <c r="J29" s="73">
        <f t="shared" si="6"/>
        <v>0</v>
      </c>
      <c r="K29" s="77"/>
      <c r="L29" s="77"/>
      <c r="M29" s="20">
        <f t="shared" si="7"/>
        <v>0</v>
      </c>
      <c r="N29" s="24"/>
      <c r="O29" s="24"/>
    </row>
    <row r="30" spans="2:15" ht="22.5" customHeight="1">
      <c r="B30" s="13">
        <v>2</v>
      </c>
      <c r="C30" s="13">
        <v>2</v>
      </c>
      <c r="D30" s="13">
        <v>3</v>
      </c>
      <c r="E30" s="13">
        <v>7</v>
      </c>
      <c r="F30" s="19" t="s">
        <v>53</v>
      </c>
      <c r="G30" s="20">
        <f t="shared" si="5"/>
        <v>0</v>
      </c>
      <c r="H30" s="24"/>
      <c r="I30" s="24"/>
      <c r="J30" s="73">
        <f t="shared" si="6"/>
        <v>0</v>
      </c>
      <c r="K30" s="77"/>
      <c r="L30" s="77"/>
      <c r="M30" s="20">
        <f t="shared" si="7"/>
        <v>0</v>
      </c>
      <c r="N30" s="24"/>
      <c r="O30" s="24"/>
    </row>
    <row r="31" spans="2:15" ht="23.25" customHeight="1">
      <c r="B31" s="13">
        <v>2</v>
      </c>
      <c r="C31" s="13">
        <v>2</v>
      </c>
      <c r="D31" s="13">
        <v>3</v>
      </c>
      <c r="E31" s="13">
        <v>8</v>
      </c>
      <c r="F31" s="19" t="s">
        <v>16</v>
      </c>
      <c r="G31" s="20">
        <f t="shared" si="5"/>
        <v>1</v>
      </c>
      <c r="H31" s="24">
        <v>1</v>
      </c>
      <c r="I31" s="24"/>
      <c r="J31" s="73">
        <f t="shared" si="6"/>
        <v>1</v>
      </c>
      <c r="K31" s="77">
        <v>1</v>
      </c>
      <c r="L31" s="77"/>
      <c r="M31" s="20">
        <f t="shared" si="7"/>
        <v>1</v>
      </c>
      <c r="N31" s="24">
        <v>1</v>
      </c>
      <c r="O31" s="24"/>
    </row>
    <row r="32" spans="2:15" ht="33.75" customHeight="1">
      <c r="B32" s="13">
        <v>2</v>
      </c>
      <c r="C32" s="13">
        <v>2</v>
      </c>
      <c r="D32" s="13">
        <v>3</v>
      </c>
      <c r="E32" s="13">
        <v>9</v>
      </c>
      <c r="F32" s="19" t="s">
        <v>54</v>
      </c>
      <c r="G32" s="20">
        <f t="shared" si="5"/>
        <v>0</v>
      </c>
      <c r="H32" s="24"/>
      <c r="I32" s="24"/>
      <c r="J32" s="73">
        <f t="shared" si="6"/>
        <v>0</v>
      </c>
      <c r="K32" s="77"/>
      <c r="L32" s="77"/>
      <c r="M32" s="20">
        <f t="shared" si="7"/>
        <v>0</v>
      </c>
      <c r="N32" s="24"/>
      <c r="O32" s="24"/>
    </row>
    <row r="33" spans="2:15" ht="15" customHeight="1">
      <c r="B33" s="13">
        <v>2</v>
      </c>
      <c r="C33" s="13">
        <v>2</v>
      </c>
      <c r="D33" s="13">
        <v>3</v>
      </c>
      <c r="E33" s="13">
        <v>10</v>
      </c>
      <c r="F33" s="19" t="s">
        <v>17</v>
      </c>
      <c r="G33" s="20">
        <f t="shared" si="5"/>
        <v>0.4</v>
      </c>
      <c r="H33" s="24">
        <v>0.4</v>
      </c>
      <c r="I33" s="24"/>
      <c r="J33" s="73">
        <f t="shared" si="6"/>
        <v>0.4</v>
      </c>
      <c r="K33" s="77">
        <v>0.4</v>
      </c>
      <c r="L33" s="77"/>
      <c r="M33" s="20">
        <f t="shared" si="7"/>
        <v>0.4</v>
      </c>
      <c r="N33" s="24">
        <v>0.4</v>
      </c>
      <c r="O33" s="24"/>
    </row>
    <row r="34" spans="2:15" ht="15" customHeight="1">
      <c r="B34" s="13">
        <v>2</v>
      </c>
      <c r="C34" s="13">
        <v>2</v>
      </c>
      <c r="D34" s="13">
        <v>3</v>
      </c>
      <c r="E34" s="13">
        <v>11</v>
      </c>
      <c r="F34" s="19" t="s">
        <v>18</v>
      </c>
      <c r="G34" s="20">
        <f t="shared" si="5"/>
        <v>0</v>
      </c>
      <c r="H34" s="24"/>
      <c r="I34" s="24"/>
      <c r="J34" s="73">
        <f t="shared" si="6"/>
        <v>0</v>
      </c>
      <c r="K34" s="77"/>
      <c r="L34" s="77"/>
      <c r="M34" s="20">
        <f t="shared" si="7"/>
        <v>0</v>
      </c>
      <c r="N34" s="24"/>
      <c r="O34" s="24"/>
    </row>
    <row r="35" spans="2:15" ht="15" customHeight="1">
      <c r="B35" s="13">
        <v>2</v>
      </c>
      <c r="C35" s="13">
        <v>2</v>
      </c>
      <c r="D35" s="13">
        <v>3</v>
      </c>
      <c r="E35" s="13">
        <v>12</v>
      </c>
      <c r="F35" s="19" t="s">
        <v>19</v>
      </c>
      <c r="G35" s="20">
        <f t="shared" si="5"/>
        <v>14.1</v>
      </c>
      <c r="H35" s="20">
        <v>14.1</v>
      </c>
      <c r="I35" s="20"/>
      <c r="J35" s="73">
        <f t="shared" si="6"/>
        <v>14.1</v>
      </c>
      <c r="K35" s="73">
        <v>14.1</v>
      </c>
      <c r="L35" s="73"/>
      <c r="M35" s="20">
        <f t="shared" si="7"/>
        <v>15.1</v>
      </c>
      <c r="N35" s="20">
        <v>15.1</v>
      </c>
      <c r="O35" s="20"/>
    </row>
    <row r="36" spans="2:15" ht="23.25" customHeight="1">
      <c r="B36" s="13">
        <v>2</v>
      </c>
      <c r="C36" s="13">
        <v>2</v>
      </c>
      <c r="D36" s="13">
        <v>3</v>
      </c>
      <c r="E36" s="13">
        <v>14</v>
      </c>
      <c r="F36" s="19" t="s">
        <v>20</v>
      </c>
      <c r="G36" s="20">
        <f t="shared" si="5"/>
        <v>3</v>
      </c>
      <c r="H36" s="24">
        <v>3</v>
      </c>
      <c r="I36" s="24"/>
      <c r="J36" s="73">
        <f t="shared" si="6"/>
        <v>3</v>
      </c>
      <c r="K36" s="77">
        <v>3</v>
      </c>
      <c r="L36" s="77"/>
      <c r="M36" s="20">
        <f t="shared" si="7"/>
        <v>4</v>
      </c>
      <c r="N36" s="24">
        <v>4</v>
      </c>
      <c r="O36" s="24"/>
    </row>
    <row r="37" spans="2:15" ht="15" customHeight="1">
      <c r="B37" s="13">
        <v>2</v>
      </c>
      <c r="C37" s="13">
        <v>2</v>
      </c>
      <c r="D37" s="13">
        <v>4</v>
      </c>
      <c r="E37" s="13"/>
      <c r="F37" s="18" t="s">
        <v>21</v>
      </c>
      <c r="G37" s="21">
        <f t="shared" si="5"/>
        <v>0</v>
      </c>
      <c r="H37" s="22"/>
      <c r="I37" s="22"/>
      <c r="J37" s="74">
        <f t="shared" si="6"/>
        <v>0</v>
      </c>
      <c r="K37" s="75"/>
      <c r="L37" s="75"/>
      <c r="M37" s="21">
        <f t="shared" si="7"/>
        <v>0</v>
      </c>
      <c r="N37" s="22"/>
      <c r="O37" s="22"/>
    </row>
    <row r="38" spans="2:15" ht="15" customHeight="1">
      <c r="B38" s="13">
        <v>2</v>
      </c>
      <c r="C38" s="13">
        <v>2</v>
      </c>
      <c r="D38" s="13">
        <v>5</v>
      </c>
      <c r="E38" s="13"/>
      <c r="F38" s="18" t="s">
        <v>55</v>
      </c>
      <c r="G38" s="21">
        <f t="shared" si="5"/>
        <v>0</v>
      </c>
      <c r="H38" s="22"/>
      <c r="I38" s="22"/>
      <c r="J38" s="74">
        <f t="shared" si="6"/>
        <v>0</v>
      </c>
      <c r="K38" s="75"/>
      <c r="L38" s="75"/>
      <c r="M38" s="21">
        <f t="shared" si="7"/>
        <v>0</v>
      </c>
      <c r="N38" s="22"/>
      <c r="O38" s="22"/>
    </row>
    <row r="39" spans="2:15" ht="15" customHeight="1">
      <c r="B39" s="13">
        <v>2</v>
      </c>
      <c r="C39" s="13">
        <v>2</v>
      </c>
      <c r="D39" s="13">
        <v>6</v>
      </c>
      <c r="E39" s="13"/>
      <c r="F39" s="18" t="s">
        <v>56</v>
      </c>
      <c r="G39" s="21">
        <f t="shared" si="5"/>
        <v>2.0499999999999998</v>
      </c>
      <c r="H39" s="22">
        <v>2.0499999999999998</v>
      </c>
      <c r="I39" s="22"/>
      <c r="J39" s="74">
        <f t="shared" si="6"/>
        <v>2.0499999999999998</v>
      </c>
      <c r="K39" s="75">
        <v>2.0499999999999998</v>
      </c>
      <c r="L39" s="75"/>
      <c r="M39" s="21">
        <f t="shared" si="7"/>
        <v>2.0499999999999998</v>
      </c>
      <c r="N39" s="22">
        <v>2.0499999999999998</v>
      </c>
      <c r="O39" s="22"/>
    </row>
    <row r="40" spans="2:15" ht="21.75" customHeight="1">
      <c r="B40" s="13">
        <v>2</v>
      </c>
      <c r="C40" s="13">
        <v>2</v>
      </c>
      <c r="D40" s="13">
        <v>7</v>
      </c>
      <c r="E40" s="13"/>
      <c r="F40" s="18" t="s">
        <v>22</v>
      </c>
      <c r="G40" s="21">
        <f t="shared" si="5"/>
        <v>0.4</v>
      </c>
      <c r="H40" s="22">
        <v>0.4</v>
      </c>
      <c r="I40" s="22"/>
      <c r="J40" s="74">
        <f t="shared" si="6"/>
        <v>0.4</v>
      </c>
      <c r="K40" s="75">
        <v>0.4</v>
      </c>
      <c r="L40" s="75"/>
      <c r="M40" s="21">
        <f t="shared" si="7"/>
        <v>0.4</v>
      </c>
      <c r="N40" s="22">
        <v>0.4</v>
      </c>
      <c r="O40" s="22"/>
    </row>
    <row r="41" spans="2:15" ht="24" customHeight="1">
      <c r="B41" s="13">
        <v>2</v>
      </c>
      <c r="C41" s="13">
        <v>2</v>
      </c>
      <c r="D41" s="13">
        <v>8</v>
      </c>
      <c r="E41" s="13"/>
      <c r="F41" s="18" t="s">
        <v>23</v>
      </c>
      <c r="G41" s="21">
        <f t="shared" si="5"/>
        <v>0</v>
      </c>
      <c r="H41" s="23">
        <f>SUM(H42:H47)</f>
        <v>0</v>
      </c>
      <c r="I41" s="23">
        <f>SUM(I42:I47)</f>
        <v>0</v>
      </c>
      <c r="J41" s="74">
        <f t="shared" si="6"/>
        <v>0</v>
      </c>
      <c r="K41" s="76">
        <f>SUM(K42:K47)</f>
        <v>0</v>
      </c>
      <c r="L41" s="76">
        <f>SUM(L42:L47)</f>
        <v>0</v>
      </c>
      <c r="M41" s="21">
        <f t="shared" si="7"/>
        <v>0</v>
      </c>
      <c r="N41" s="23">
        <f>SUM(N42:N47)</f>
        <v>0</v>
      </c>
      <c r="O41" s="23">
        <f>SUM(O42:O47)</f>
        <v>0</v>
      </c>
    </row>
    <row r="42" spans="2:15" ht="15" customHeight="1">
      <c r="B42" s="13">
        <v>2</v>
      </c>
      <c r="C42" s="13">
        <v>2</v>
      </c>
      <c r="D42" s="13">
        <v>8</v>
      </c>
      <c r="E42" s="13">
        <v>1</v>
      </c>
      <c r="F42" s="19" t="s">
        <v>24</v>
      </c>
      <c r="G42" s="20">
        <f t="shared" si="5"/>
        <v>0</v>
      </c>
      <c r="H42" s="24"/>
      <c r="I42" s="24"/>
      <c r="J42" s="73">
        <f t="shared" si="6"/>
        <v>0</v>
      </c>
      <c r="K42" s="77"/>
      <c r="L42" s="77"/>
      <c r="M42" s="20">
        <f t="shared" si="7"/>
        <v>0</v>
      </c>
      <c r="N42" s="24"/>
      <c r="O42" s="24"/>
    </row>
    <row r="43" spans="2:15" ht="15" customHeight="1">
      <c r="B43" s="13">
        <v>2</v>
      </c>
      <c r="C43" s="13">
        <v>2</v>
      </c>
      <c r="D43" s="13">
        <v>8</v>
      </c>
      <c r="E43" s="13">
        <v>2</v>
      </c>
      <c r="F43" s="19" t="s">
        <v>25</v>
      </c>
      <c r="G43" s="20">
        <f t="shared" si="5"/>
        <v>0</v>
      </c>
      <c r="H43" s="24"/>
      <c r="I43" s="24"/>
      <c r="J43" s="73">
        <f t="shared" si="6"/>
        <v>0</v>
      </c>
      <c r="K43" s="77"/>
      <c r="L43" s="77"/>
      <c r="M43" s="20">
        <f t="shared" si="7"/>
        <v>0</v>
      </c>
      <c r="N43" s="24"/>
      <c r="O43" s="24"/>
    </row>
    <row r="44" spans="2:15" ht="25.5">
      <c r="B44" s="13">
        <v>2</v>
      </c>
      <c r="C44" s="13">
        <v>2</v>
      </c>
      <c r="D44" s="13">
        <v>8</v>
      </c>
      <c r="E44" s="13">
        <v>3</v>
      </c>
      <c r="F44" s="19" t="s">
        <v>26</v>
      </c>
      <c r="G44" s="20">
        <f t="shared" si="5"/>
        <v>0</v>
      </c>
      <c r="H44" s="24"/>
      <c r="I44" s="24"/>
      <c r="J44" s="73">
        <f t="shared" si="6"/>
        <v>0</v>
      </c>
      <c r="K44" s="77"/>
      <c r="L44" s="77"/>
      <c r="M44" s="20">
        <f t="shared" si="7"/>
        <v>0</v>
      </c>
      <c r="N44" s="24"/>
      <c r="O44" s="24"/>
    </row>
    <row r="45" spans="2:15" ht="21.75" customHeight="1">
      <c r="B45" s="13">
        <v>2</v>
      </c>
      <c r="C45" s="13">
        <v>2</v>
      </c>
      <c r="D45" s="13">
        <v>8</v>
      </c>
      <c r="E45" s="13">
        <v>4</v>
      </c>
      <c r="F45" s="19" t="s">
        <v>27</v>
      </c>
      <c r="G45" s="20">
        <f t="shared" si="5"/>
        <v>0</v>
      </c>
      <c r="H45" s="24"/>
      <c r="I45" s="24"/>
      <c r="J45" s="73">
        <f t="shared" si="6"/>
        <v>0</v>
      </c>
      <c r="K45" s="77"/>
      <c r="L45" s="77"/>
      <c r="M45" s="20">
        <f t="shared" si="7"/>
        <v>0</v>
      </c>
      <c r="N45" s="24"/>
      <c r="O45" s="24"/>
    </row>
    <row r="46" spans="2:15" ht="25.5">
      <c r="B46" s="13">
        <v>2</v>
      </c>
      <c r="C46" s="13">
        <v>2</v>
      </c>
      <c r="D46" s="13">
        <v>8</v>
      </c>
      <c r="E46" s="13">
        <v>5</v>
      </c>
      <c r="F46" s="19" t="s">
        <v>57</v>
      </c>
      <c r="G46" s="20">
        <f t="shared" si="5"/>
        <v>0</v>
      </c>
      <c r="H46" s="24"/>
      <c r="I46" s="24"/>
      <c r="J46" s="73">
        <f t="shared" si="6"/>
        <v>0</v>
      </c>
      <c r="K46" s="77"/>
      <c r="L46" s="77"/>
      <c r="M46" s="20">
        <f t="shared" si="7"/>
        <v>0</v>
      </c>
      <c r="N46" s="24"/>
      <c r="O46" s="24"/>
    </row>
    <row r="47" spans="2:15" ht="24.75" customHeight="1">
      <c r="B47" s="13">
        <v>2</v>
      </c>
      <c r="C47" s="13">
        <v>2</v>
      </c>
      <c r="D47" s="13">
        <v>8</v>
      </c>
      <c r="E47" s="13">
        <v>6</v>
      </c>
      <c r="F47" s="19" t="s">
        <v>28</v>
      </c>
      <c r="G47" s="20">
        <f t="shared" si="5"/>
        <v>0</v>
      </c>
      <c r="H47" s="24"/>
      <c r="I47" s="24"/>
      <c r="J47" s="73">
        <f t="shared" si="6"/>
        <v>0</v>
      </c>
      <c r="K47" s="77"/>
      <c r="L47" s="77"/>
      <c r="M47" s="20">
        <f t="shared" si="7"/>
        <v>0</v>
      </c>
      <c r="N47" s="24"/>
      <c r="O47" s="24"/>
    </row>
    <row r="48" spans="2:15" ht="12.75" customHeight="1">
      <c r="B48" s="13">
        <v>2</v>
      </c>
      <c r="C48" s="13">
        <v>2</v>
      </c>
      <c r="D48" s="13">
        <v>10</v>
      </c>
      <c r="E48" s="13"/>
      <c r="F48" s="18" t="s">
        <v>29</v>
      </c>
      <c r="G48" s="21">
        <f>H48+I48</f>
        <v>19.07</v>
      </c>
      <c r="H48" s="23">
        <f>SUM(H49:H60)</f>
        <v>16.07</v>
      </c>
      <c r="I48" s="23">
        <f>SUM(I49:I60)</f>
        <v>3</v>
      </c>
      <c r="J48" s="74">
        <f>K48+L48</f>
        <v>32.506</v>
      </c>
      <c r="K48" s="74">
        <f>K49+K50+K51+K52+K53+K54+K55+K56+K57+K58+K59+K60</f>
        <v>11.07</v>
      </c>
      <c r="L48" s="76">
        <f>SUM(L49:L60)</f>
        <v>21.436</v>
      </c>
      <c r="M48" s="21">
        <f>N48+O48</f>
        <v>18.899000000000001</v>
      </c>
      <c r="N48" s="21">
        <v>15.898999999999999</v>
      </c>
      <c r="O48" s="23">
        <f>SUM(O49:O60)</f>
        <v>3</v>
      </c>
    </row>
    <row r="49" spans="2:15" ht="12.75" customHeight="1">
      <c r="B49" s="13">
        <v>2</v>
      </c>
      <c r="C49" s="13">
        <v>2</v>
      </c>
      <c r="D49" s="13">
        <v>10</v>
      </c>
      <c r="E49" s="13">
        <v>1</v>
      </c>
      <c r="F49" s="42" t="s">
        <v>30</v>
      </c>
      <c r="G49" s="43">
        <f t="shared" ref="G49:G96" si="8">H49+I49</f>
        <v>0</v>
      </c>
      <c r="H49" s="44"/>
      <c r="I49" s="45"/>
      <c r="J49" s="78">
        <f t="shared" ref="J49:J96" si="9">K49+L49</f>
        <v>0</v>
      </c>
      <c r="K49" s="79"/>
      <c r="L49" s="80"/>
      <c r="M49" s="43">
        <f t="shared" ref="M49:M96" si="10">N49+O49</f>
        <v>0</v>
      </c>
      <c r="N49" s="44"/>
      <c r="O49" s="45"/>
    </row>
    <row r="50" spans="2:15" ht="12.75" customHeight="1">
      <c r="B50" s="13">
        <v>2</v>
      </c>
      <c r="C50" s="13">
        <v>2</v>
      </c>
      <c r="D50" s="13">
        <v>10</v>
      </c>
      <c r="E50" s="13">
        <v>3</v>
      </c>
      <c r="F50" s="19" t="s">
        <v>31</v>
      </c>
      <c r="G50" s="20">
        <f t="shared" si="8"/>
        <v>0</v>
      </c>
      <c r="H50" s="25"/>
      <c r="I50" s="25"/>
      <c r="J50" s="73">
        <f t="shared" si="9"/>
        <v>0</v>
      </c>
      <c r="K50" s="81"/>
      <c r="L50" s="81"/>
      <c r="M50" s="20">
        <f t="shared" si="10"/>
        <v>0</v>
      </c>
      <c r="N50" s="25"/>
      <c r="O50" s="25"/>
    </row>
    <row r="51" spans="2:15" ht="32.25" customHeight="1">
      <c r="B51" s="13">
        <v>2</v>
      </c>
      <c r="C51" s="13">
        <v>2</v>
      </c>
      <c r="D51" s="13">
        <v>10</v>
      </c>
      <c r="E51" s="13">
        <v>4</v>
      </c>
      <c r="F51" s="19" t="s">
        <v>32</v>
      </c>
      <c r="G51" s="43">
        <f t="shared" si="8"/>
        <v>0</v>
      </c>
      <c r="H51" s="45"/>
      <c r="I51" s="45"/>
      <c r="J51" s="78">
        <f t="shared" si="9"/>
        <v>0</v>
      </c>
      <c r="K51" s="80"/>
      <c r="L51" s="80"/>
      <c r="M51" s="43">
        <f t="shared" si="10"/>
        <v>0</v>
      </c>
      <c r="N51" s="45"/>
      <c r="O51" s="45"/>
    </row>
    <row r="52" spans="2:15" ht="15.75" customHeight="1">
      <c r="B52" s="13">
        <v>2</v>
      </c>
      <c r="C52" s="13">
        <v>2</v>
      </c>
      <c r="D52" s="13">
        <v>10</v>
      </c>
      <c r="E52" s="13">
        <v>5</v>
      </c>
      <c r="F52" s="19" t="s">
        <v>58</v>
      </c>
      <c r="G52" s="43">
        <f t="shared" si="8"/>
        <v>0</v>
      </c>
      <c r="H52" s="45"/>
      <c r="I52" s="45"/>
      <c r="J52" s="78">
        <f t="shared" si="9"/>
        <v>0</v>
      </c>
      <c r="K52" s="80"/>
      <c r="L52" s="80"/>
      <c r="M52" s="43">
        <f t="shared" si="10"/>
        <v>0</v>
      </c>
      <c r="N52" s="45"/>
      <c r="O52" s="45"/>
    </row>
    <row r="53" spans="2:15" ht="23.25" customHeight="1">
      <c r="B53" s="13">
        <v>2</v>
      </c>
      <c r="C53" s="13">
        <v>2</v>
      </c>
      <c r="D53" s="13">
        <v>10</v>
      </c>
      <c r="E53" s="13">
        <v>6</v>
      </c>
      <c r="F53" s="19" t="s">
        <v>59</v>
      </c>
      <c r="G53" s="43">
        <f t="shared" si="8"/>
        <v>0</v>
      </c>
      <c r="H53" s="45"/>
      <c r="I53" s="45"/>
      <c r="J53" s="78">
        <f t="shared" si="9"/>
        <v>0</v>
      </c>
      <c r="K53" s="80"/>
      <c r="L53" s="80"/>
      <c r="M53" s="43">
        <f t="shared" si="10"/>
        <v>0</v>
      </c>
      <c r="N53" s="45"/>
      <c r="O53" s="45"/>
    </row>
    <row r="54" spans="2:15" ht="25.5">
      <c r="B54" s="13">
        <v>2</v>
      </c>
      <c r="C54" s="13">
        <v>2</v>
      </c>
      <c r="D54" s="13">
        <v>10</v>
      </c>
      <c r="E54" s="13">
        <v>7</v>
      </c>
      <c r="F54" s="19" t="s">
        <v>33</v>
      </c>
      <c r="G54" s="43">
        <f t="shared" si="8"/>
        <v>0</v>
      </c>
      <c r="H54" s="45"/>
      <c r="I54" s="45"/>
      <c r="J54" s="78">
        <f t="shared" si="9"/>
        <v>0</v>
      </c>
      <c r="K54" s="80"/>
      <c r="L54" s="80"/>
      <c r="M54" s="43">
        <f t="shared" si="10"/>
        <v>0</v>
      </c>
      <c r="N54" s="45"/>
      <c r="O54" s="45"/>
    </row>
    <row r="55" spans="2:15" ht="14.25" customHeight="1">
      <c r="B55" s="13">
        <v>2</v>
      </c>
      <c r="C55" s="13">
        <v>2</v>
      </c>
      <c r="D55" s="13">
        <v>10</v>
      </c>
      <c r="E55" s="13">
        <v>8</v>
      </c>
      <c r="F55" s="19" t="s">
        <v>34</v>
      </c>
      <c r="G55" s="43">
        <f t="shared" si="8"/>
        <v>0</v>
      </c>
      <c r="H55" s="45"/>
      <c r="I55" s="45"/>
      <c r="J55" s="78">
        <f t="shared" si="9"/>
        <v>0</v>
      </c>
      <c r="K55" s="80"/>
      <c r="L55" s="80"/>
      <c r="M55" s="43">
        <f t="shared" si="10"/>
        <v>0</v>
      </c>
      <c r="N55" s="45"/>
      <c r="O55" s="45"/>
    </row>
    <row r="56" spans="2:15" ht="14.25" customHeight="1">
      <c r="B56" s="13">
        <v>2</v>
      </c>
      <c r="C56" s="13">
        <v>2</v>
      </c>
      <c r="D56" s="13">
        <v>10</v>
      </c>
      <c r="E56" s="13">
        <v>9</v>
      </c>
      <c r="F56" s="19" t="s">
        <v>35</v>
      </c>
      <c r="G56" s="43">
        <f t="shared" si="8"/>
        <v>0</v>
      </c>
      <c r="H56" s="45"/>
      <c r="I56" s="45"/>
      <c r="J56" s="78">
        <f t="shared" si="9"/>
        <v>0</v>
      </c>
      <c r="K56" s="80"/>
      <c r="L56" s="80"/>
      <c r="M56" s="43">
        <f t="shared" si="10"/>
        <v>0</v>
      </c>
      <c r="N56" s="45"/>
      <c r="O56" s="45"/>
    </row>
    <row r="57" spans="2:15" ht="14.25" customHeight="1">
      <c r="B57" s="13">
        <v>2</v>
      </c>
      <c r="C57" s="13">
        <v>2</v>
      </c>
      <c r="D57" s="13">
        <v>10</v>
      </c>
      <c r="E57" s="13">
        <v>10</v>
      </c>
      <c r="F57" s="19" t="s">
        <v>36</v>
      </c>
      <c r="G57" s="43">
        <f t="shared" si="8"/>
        <v>0</v>
      </c>
      <c r="H57" s="45"/>
      <c r="I57" s="45"/>
      <c r="J57" s="78">
        <f t="shared" si="9"/>
        <v>0</v>
      </c>
      <c r="K57" s="80"/>
      <c r="L57" s="80"/>
      <c r="M57" s="43">
        <f t="shared" si="10"/>
        <v>0</v>
      </c>
      <c r="N57" s="45"/>
      <c r="O57" s="45"/>
    </row>
    <row r="58" spans="2:15" ht="14.25" customHeight="1">
      <c r="B58" s="13">
        <v>2</v>
      </c>
      <c r="C58" s="13">
        <v>2</v>
      </c>
      <c r="D58" s="13">
        <v>10</v>
      </c>
      <c r="E58" s="13">
        <v>11</v>
      </c>
      <c r="F58" s="19" t="s">
        <v>60</v>
      </c>
      <c r="G58" s="43">
        <f t="shared" si="8"/>
        <v>0</v>
      </c>
      <c r="H58" s="45"/>
      <c r="I58" s="45"/>
      <c r="J58" s="78">
        <f t="shared" si="9"/>
        <v>0</v>
      </c>
      <c r="K58" s="80"/>
      <c r="L58" s="80"/>
      <c r="M58" s="43">
        <f t="shared" si="10"/>
        <v>0</v>
      </c>
      <c r="N58" s="45"/>
      <c r="O58" s="45"/>
    </row>
    <row r="59" spans="2:15" ht="42" customHeight="1">
      <c r="B59" s="13">
        <v>2</v>
      </c>
      <c r="C59" s="13">
        <v>2</v>
      </c>
      <c r="D59" s="13">
        <v>10</v>
      </c>
      <c r="E59" s="13">
        <v>12</v>
      </c>
      <c r="F59" s="19" t="s">
        <v>61</v>
      </c>
      <c r="G59" s="43">
        <f t="shared" si="8"/>
        <v>16.07</v>
      </c>
      <c r="H59" s="45">
        <v>16.07</v>
      </c>
      <c r="I59" s="45">
        <v>0</v>
      </c>
      <c r="J59" s="78">
        <f t="shared" si="9"/>
        <v>12.71</v>
      </c>
      <c r="K59" s="80">
        <v>11.07</v>
      </c>
      <c r="L59" s="80">
        <v>1.64</v>
      </c>
      <c r="M59" s="43">
        <f t="shared" si="10"/>
        <v>18.899000000000001</v>
      </c>
      <c r="N59" s="45">
        <v>15.898999999999999</v>
      </c>
      <c r="O59" s="45">
        <v>3</v>
      </c>
    </row>
    <row r="60" spans="2:15" ht="24" customHeight="1">
      <c r="B60" s="13">
        <v>2</v>
      </c>
      <c r="C60" s="13">
        <v>2</v>
      </c>
      <c r="D60" s="13">
        <v>10</v>
      </c>
      <c r="E60" s="13">
        <v>14</v>
      </c>
      <c r="F60" s="19" t="s">
        <v>37</v>
      </c>
      <c r="G60" s="43">
        <f t="shared" si="8"/>
        <v>3</v>
      </c>
      <c r="H60" s="45"/>
      <c r="I60" s="45">
        <v>3</v>
      </c>
      <c r="J60" s="78">
        <f t="shared" si="9"/>
        <v>19.795999999999999</v>
      </c>
      <c r="K60" s="80"/>
      <c r="L60" s="80">
        <v>19.795999999999999</v>
      </c>
      <c r="M60" s="43">
        <f t="shared" si="10"/>
        <v>0</v>
      </c>
      <c r="N60" s="45"/>
      <c r="O60" s="45">
        <v>0</v>
      </c>
    </row>
    <row r="61" spans="2:15" ht="13.5" customHeight="1">
      <c r="B61" s="13">
        <v>2</v>
      </c>
      <c r="C61" s="13">
        <v>3</v>
      </c>
      <c r="D61" s="13"/>
      <c r="E61" s="13"/>
      <c r="F61" s="16" t="s">
        <v>62</v>
      </c>
      <c r="G61" s="17">
        <f t="shared" si="8"/>
        <v>0</v>
      </c>
      <c r="H61" s="26"/>
      <c r="I61" s="26"/>
      <c r="J61" s="71">
        <f t="shared" si="9"/>
        <v>0</v>
      </c>
      <c r="K61" s="82"/>
      <c r="L61" s="82"/>
      <c r="M61" s="17">
        <f t="shared" si="10"/>
        <v>0</v>
      </c>
      <c r="N61" s="26"/>
      <c r="O61" s="26"/>
    </row>
    <row r="62" spans="2:15" ht="13.5" customHeight="1">
      <c r="B62" s="13">
        <v>2</v>
      </c>
      <c r="C62" s="13">
        <v>4</v>
      </c>
      <c r="D62" s="13"/>
      <c r="E62" s="13"/>
      <c r="F62" s="16" t="s">
        <v>63</v>
      </c>
      <c r="G62" s="17">
        <f t="shared" si="8"/>
        <v>0</v>
      </c>
      <c r="H62" s="27">
        <f>H63+H68+H69</f>
        <v>0</v>
      </c>
      <c r="I62" s="27">
        <f>I63+I68+I69</f>
        <v>0</v>
      </c>
      <c r="J62" s="71">
        <f t="shared" si="9"/>
        <v>0</v>
      </c>
      <c r="K62" s="83">
        <f>K63+K68+K69</f>
        <v>0</v>
      </c>
      <c r="L62" s="83">
        <f>L63+L68+L69</f>
        <v>0</v>
      </c>
      <c r="M62" s="17">
        <f t="shared" si="10"/>
        <v>0</v>
      </c>
      <c r="N62" s="27">
        <f>N63+N68+N69</f>
        <v>0</v>
      </c>
      <c r="O62" s="27">
        <f>O63+O68+O69</f>
        <v>0</v>
      </c>
    </row>
    <row r="63" spans="2:15" ht="13.5" customHeight="1">
      <c r="B63" s="13">
        <v>2</v>
      </c>
      <c r="C63" s="13">
        <v>4</v>
      </c>
      <c r="D63" s="13">
        <v>1</v>
      </c>
      <c r="E63" s="13"/>
      <c r="F63" s="18" t="s">
        <v>64</v>
      </c>
      <c r="G63" s="41">
        <f t="shared" si="8"/>
        <v>0</v>
      </c>
      <c r="H63" s="41">
        <f>SUM(H64:H67)</f>
        <v>0</v>
      </c>
      <c r="I63" s="41">
        <f>SUM(I64:I67)</f>
        <v>0</v>
      </c>
      <c r="J63" s="72">
        <f t="shared" si="9"/>
        <v>0</v>
      </c>
      <c r="K63" s="72">
        <f>SUM(K64:K67)</f>
        <v>0</v>
      </c>
      <c r="L63" s="72">
        <f>SUM(L64:L67)</f>
        <v>0</v>
      </c>
      <c r="M63" s="41">
        <f t="shared" si="10"/>
        <v>0</v>
      </c>
      <c r="N63" s="41">
        <f>SUM(N64:N67)</f>
        <v>0</v>
      </c>
      <c r="O63" s="41">
        <f>SUM(O64:O67)</f>
        <v>0</v>
      </c>
    </row>
    <row r="64" spans="2:15" ht="13.5" customHeight="1">
      <c r="B64" s="13">
        <v>2</v>
      </c>
      <c r="C64" s="13">
        <v>4</v>
      </c>
      <c r="D64" s="13">
        <v>1</v>
      </c>
      <c r="E64" s="13">
        <v>1</v>
      </c>
      <c r="F64" s="19" t="s">
        <v>65</v>
      </c>
      <c r="G64" s="43">
        <f t="shared" si="8"/>
        <v>0</v>
      </c>
      <c r="H64" s="45"/>
      <c r="I64" s="45"/>
      <c r="J64" s="78">
        <f t="shared" si="9"/>
        <v>0</v>
      </c>
      <c r="K64" s="80"/>
      <c r="L64" s="80"/>
      <c r="M64" s="43">
        <f t="shared" si="10"/>
        <v>0</v>
      </c>
      <c r="N64" s="45"/>
      <c r="O64" s="45"/>
    </row>
    <row r="65" spans="2:15" ht="13.5" customHeight="1">
      <c r="B65" s="13">
        <v>2</v>
      </c>
      <c r="C65" s="13">
        <v>4</v>
      </c>
      <c r="D65" s="13">
        <v>1</v>
      </c>
      <c r="E65" s="13">
        <v>2</v>
      </c>
      <c r="F65" s="19" t="s">
        <v>66</v>
      </c>
      <c r="G65" s="43">
        <f t="shared" si="8"/>
        <v>0</v>
      </c>
      <c r="H65" s="45"/>
      <c r="I65" s="45"/>
      <c r="J65" s="78">
        <f t="shared" si="9"/>
        <v>0</v>
      </c>
      <c r="K65" s="80"/>
      <c r="L65" s="80"/>
      <c r="M65" s="43">
        <f t="shared" si="10"/>
        <v>0</v>
      </c>
      <c r="N65" s="45"/>
      <c r="O65" s="45"/>
    </row>
    <row r="66" spans="2:15" ht="13.5" customHeight="1">
      <c r="B66" s="13">
        <v>2</v>
      </c>
      <c r="C66" s="13">
        <v>4</v>
      </c>
      <c r="D66" s="13">
        <v>1</v>
      </c>
      <c r="E66" s="13">
        <v>3</v>
      </c>
      <c r="F66" s="19" t="s">
        <v>67</v>
      </c>
      <c r="G66" s="43">
        <f t="shared" si="8"/>
        <v>0</v>
      </c>
      <c r="H66" s="45"/>
      <c r="I66" s="45"/>
      <c r="J66" s="78">
        <f t="shared" si="9"/>
        <v>0</v>
      </c>
      <c r="K66" s="80"/>
      <c r="L66" s="80"/>
      <c r="M66" s="43">
        <f t="shared" si="10"/>
        <v>0</v>
      </c>
      <c r="N66" s="45"/>
      <c r="O66" s="45"/>
    </row>
    <row r="67" spans="2:15" ht="13.5" customHeight="1">
      <c r="B67" s="13">
        <v>2</v>
      </c>
      <c r="C67" s="13">
        <v>4</v>
      </c>
      <c r="D67" s="13">
        <v>1</v>
      </c>
      <c r="E67" s="13">
        <v>4</v>
      </c>
      <c r="F67" s="19" t="s">
        <v>68</v>
      </c>
      <c r="G67" s="43">
        <f t="shared" si="8"/>
        <v>0</v>
      </c>
      <c r="H67" s="45"/>
      <c r="I67" s="45"/>
      <c r="J67" s="78">
        <f t="shared" si="9"/>
        <v>0</v>
      </c>
      <c r="K67" s="80"/>
      <c r="L67" s="80"/>
      <c r="M67" s="43">
        <f t="shared" si="10"/>
        <v>0</v>
      </c>
      <c r="N67" s="45"/>
      <c r="O67" s="45"/>
    </row>
    <row r="68" spans="2:15" ht="24" customHeight="1">
      <c r="B68" s="13">
        <v>2</v>
      </c>
      <c r="C68" s="13">
        <v>4</v>
      </c>
      <c r="D68" s="13">
        <v>2</v>
      </c>
      <c r="E68" s="13"/>
      <c r="F68" s="18" t="s">
        <v>69</v>
      </c>
      <c r="G68" s="41">
        <f t="shared" si="8"/>
        <v>0</v>
      </c>
      <c r="H68" s="46"/>
      <c r="I68" s="46"/>
      <c r="J68" s="72">
        <f t="shared" si="9"/>
        <v>0</v>
      </c>
      <c r="K68" s="84"/>
      <c r="L68" s="84"/>
      <c r="M68" s="41">
        <f t="shared" si="10"/>
        <v>0</v>
      </c>
      <c r="N68" s="46"/>
      <c r="O68" s="46"/>
    </row>
    <row r="69" spans="2:15" ht="24" customHeight="1">
      <c r="B69" s="13">
        <v>2</v>
      </c>
      <c r="C69" s="13">
        <v>4</v>
      </c>
      <c r="D69" s="13">
        <v>3</v>
      </c>
      <c r="E69" s="13"/>
      <c r="F69" s="18" t="s">
        <v>70</v>
      </c>
      <c r="G69" s="41">
        <f t="shared" si="8"/>
        <v>0</v>
      </c>
      <c r="H69" s="46"/>
      <c r="I69" s="46"/>
      <c r="J69" s="72">
        <f t="shared" si="9"/>
        <v>0</v>
      </c>
      <c r="K69" s="84"/>
      <c r="L69" s="84"/>
      <c r="M69" s="41">
        <f t="shared" si="10"/>
        <v>0</v>
      </c>
      <c r="N69" s="46"/>
      <c r="O69" s="46"/>
    </row>
    <row r="70" spans="2:15" ht="13.5" customHeight="1">
      <c r="B70" s="13">
        <v>2</v>
      </c>
      <c r="C70" s="13">
        <v>5</v>
      </c>
      <c r="D70" s="13"/>
      <c r="E70" s="13"/>
      <c r="F70" s="16" t="s">
        <v>38</v>
      </c>
      <c r="G70" s="17">
        <f t="shared" si="8"/>
        <v>0</v>
      </c>
      <c r="H70" s="26">
        <v>0</v>
      </c>
      <c r="I70" s="26">
        <v>0</v>
      </c>
      <c r="J70" s="71">
        <f t="shared" si="9"/>
        <v>0</v>
      </c>
      <c r="K70" s="82">
        <v>0</v>
      </c>
      <c r="L70" s="82">
        <v>0</v>
      </c>
      <c r="M70" s="17">
        <f t="shared" si="10"/>
        <v>0</v>
      </c>
      <c r="N70" s="26">
        <v>0</v>
      </c>
      <c r="O70" s="26">
        <v>0</v>
      </c>
    </row>
    <row r="71" spans="2:15" ht="13.5" customHeight="1">
      <c r="B71" s="13">
        <v>2</v>
      </c>
      <c r="C71" s="13">
        <v>6</v>
      </c>
      <c r="D71" s="13"/>
      <c r="E71" s="13"/>
      <c r="F71" s="16" t="s">
        <v>39</v>
      </c>
      <c r="G71" s="17">
        <f t="shared" si="8"/>
        <v>0</v>
      </c>
      <c r="H71" s="27">
        <f>H72+H75+H78</f>
        <v>0</v>
      </c>
      <c r="I71" s="27">
        <f>I72+I75+I78</f>
        <v>0</v>
      </c>
      <c r="J71" s="71">
        <f t="shared" si="9"/>
        <v>0</v>
      </c>
      <c r="K71" s="83">
        <f>K72+K75+K78</f>
        <v>0</v>
      </c>
      <c r="L71" s="83">
        <f>L72+L75+L78</f>
        <v>0</v>
      </c>
      <c r="M71" s="17">
        <f t="shared" si="10"/>
        <v>0</v>
      </c>
      <c r="N71" s="27">
        <f>N72+N75+N78</f>
        <v>0</v>
      </c>
      <c r="O71" s="27">
        <f>O72+O75+O78</f>
        <v>0</v>
      </c>
    </row>
    <row r="72" spans="2:15" ht="13.5" customHeight="1">
      <c r="B72" s="13">
        <v>2</v>
      </c>
      <c r="C72" s="13">
        <v>6</v>
      </c>
      <c r="D72" s="13">
        <v>1</v>
      </c>
      <c r="E72" s="13"/>
      <c r="F72" s="18" t="s">
        <v>71</v>
      </c>
      <c r="G72" s="11">
        <f t="shared" si="8"/>
        <v>0</v>
      </c>
      <c r="H72" s="23">
        <f>H73+H74</f>
        <v>0</v>
      </c>
      <c r="I72" s="23">
        <f>I73+I74</f>
        <v>0</v>
      </c>
      <c r="J72" s="70">
        <f t="shared" si="9"/>
        <v>0</v>
      </c>
      <c r="K72" s="76">
        <f>K73+K74</f>
        <v>0</v>
      </c>
      <c r="L72" s="76">
        <f>L73+L74</f>
        <v>0</v>
      </c>
      <c r="M72" s="11">
        <f t="shared" si="10"/>
        <v>0</v>
      </c>
      <c r="N72" s="23">
        <f>N73+N74</f>
        <v>0</v>
      </c>
      <c r="O72" s="23">
        <f>O73+O74</f>
        <v>0</v>
      </c>
    </row>
    <row r="73" spans="2:15" ht="13.5" customHeight="1">
      <c r="B73" s="13">
        <v>2</v>
      </c>
      <c r="C73" s="13">
        <v>6</v>
      </c>
      <c r="D73" s="13">
        <v>1</v>
      </c>
      <c r="E73" s="13">
        <v>1</v>
      </c>
      <c r="F73" s="19" t="s">
        <v>72</v>
      </c>
      <c r="G73" s="43">
        <f t="shared" si="8"/>
        <v>0</v>
      </c>
      <c r="H73" s="45"/>
      <c r="I73" s="45"/>
      <c r="J73" s="78">
        <f t="shared" si="9"/>
        <v>0</v>
      </c>
      <c r="K73" s="80"/>
      <c r="L73" s="80"/>
      <c r="M73" s="43">
        <f t="shared" si="10"/>
        <v>0</v>
      </c>
      <c r="N73" s="45"/>
      <c r="O73" s="45"/>
    </row>
    <row r="74" spans="2:15" ht="13.5" customHeight="1">
      <c r="B74" s="13">
        <v>2</v>
      </c>
      <c r="C74" s="13">
        <v>6</v>
      </c>
      <c r="D74" s="13">
        <v>1</v>
      </c>
      <c r="E74" s="13">
        <v>2</v>
      </c>
      <c r="F74" s="19" t="s">
        <v>41</v>
      </c>
      <c r="G74" s="43">
        <f t="shared" si="8"/>
        <v>0</v>
      </c>
      <c r="H74" s="45"/>
      <c r="I74" s="45"/>
      <c r="J74" s="78">
        <f t="shared" si="9"/>
        <v>0</v>
      </c>
      <c r="K74" s="80"/>
      <c r="L74" s="80"/>
      <c r="M74" s="43">
        <f t="shared" si="10"/>
        <v>0</v>
      </c>
      <c r="N74" s="45"/>
      <c r="O74" s="45"/>
    </row>
    <row r="75" spans="2:15" ht="13.5" customHeight="1">
      <c r="B75" s="13">
        <v>2</v>
      </c>
      <c r="C75" s="13">
        <v>6</v>
      </c>
      <c r="D75" s="13">
        <v>2</v>
      </c>
      <c r="E75" s="13"/>
      <c r="F75" s="18" t="s">
        <v>73</v>
      </c>
      <c r="G75" s="11">
        <f t="shared" si="8"/>
        <v>0</v>
      </c>
      <c r="H75" s="23">
        <f>H76+H77</f>
        <v>0</v>
      </c>
      <c r="I75" s="23">
        <f>I76+I77</f>
        <v>0</v>
      </c>
      <c r="J75" s="70">
        <f t="shared" si="9"/>
        <v>0</v>
      </c>
      <c r="K75" s="76">
        <f>K76+K77</f>
        <v>0</v>
      </c>
      <c r="L75" s="76">
        <f>L76+L77</f>
        <v>0</v>
      </c>
      <c r="M75" s="11">
        <f t="shared" si="10"/>
        <v>0</v>
      </c>
      <c r="N75" s="23">
        <f>N76+N77</f>
        <v>0</v>
      </c>
      <c r="O75" s="23">
        <f>O76+O77</f>
        <v>0</v>
      </c>
    </row>
    <row r="76" spans="2:15" ht="13.5" customHeight="1">
      <c r="B76" s="13">
        <v>2</v>
      </c>
      <c r="C76" s="13">
        <v>6</v>
      </c>
      <c r="D76" s="13">
        <v>2</v>
      </c>
      <c r="E76" s="13">
        <v>1</v>
      </c>
      <c r="F76" s="19" t="s">
        <v>72</v>
      </c>
      <c r="G76" s="43">
        <f t="shared" si="8"/>
        <v>0</v>
      </c>
      <c r="H76" s="45"/>
      <c r="I76" s="45"/>
      <c r="J76" s="78">
        <f t="shared" si="9"/>
        <v>0</v>
      </c>
      <c r="K76" s="80"/>
      <c r="L76" s="80"/>
      <c r="M76" s="43">
        <f t="shared" si="10"/>
        <v>0</v>
      </c>
      <c r="N76" s="45"/>
      <c r="O76" s="45"/>
    </row>
    <row r="77" spans="2:15" ht="13.5" customHeight="1">
      <c r="B77" s="13">
        <v>2</v>
      </c>
      <c r="C77" s="13">
        <v>6</v>
      </c>
      <c r="D77" s="13">
        <v>2</v>
      </c>
      <c r="E77" s="13">
        <v>2</v>
      </c>
      <c r="F77" s="19" t="s">
        <v>41</v>
      </c>
      <c r="G77" s="43">
        <f t="shared" si="8"/>
        <v>0</v>
      </c>
      <c r="H77" s="45"/>
      <c r="I77" s="45"/>
      <c r="J77" s="78">
        <f t="shared" si="9"/>
        <v>0</v>
      </c>
      <c r="K77" s="80"/>
      <c r="L77" s="80"/>
      <c r="M77" s="43">
        <f t="shared" si="10"/>
        <v>0</v>
      </c>
      <c r="N77" s="45"/>
      <c r="O77" s="45"/>
    </row>
    <row r="78" spans="2:15" ht="13.5" customHeight="1">
      <c r="B78" s="13">
        <v>2</v>
      </c>
      <c r="C78" s="13">
        <v>6</v>
      </c>
      <c r="D78" s="13">
        <v>3</v>
      </c>
      <c r="E78" s="13"/>
      <c r="F78" s="18" t="s">
        <v>40</v>
      </c>
      <c r="G78" s="11">
        <f t="shared" si="8"/>
        <v>0</v>
      </c>
      <c r="H78" s="23">
        <f>H79+H80</f>
        <v>0</v>
      </c>
      <c r="I78" s="23">
        <f>I79+I80</f>
        <v>0</v>
      </c>
      <c r="J78" s="70">
        <f t="shared" si="9"/>
        <v>0</v>
      </c>
      <c r="K78" s="76">
        <f>K79+K80</f>
        <v>0</v>
      </c>
      <c r="L78" s="76">
        <f>L79+L80</f>
        <v>0</v>
      </c>
      <c r="M78" s="11">
        <f t="shared" si="10"/>
        <v>0</v>
      </c>
      <c r="N78" s="23">
        <f>N79+N80</f>
        <v>0</v>
      </c>
      <c r="O78" s="23">
        <f>O79+O80</f>
        <v>0</v>
      </c>
    </row>
    <row r="79" spans="2:15" ht="13.5" customHeight="1">
      <c r="B79" s="13">
        <v>2</v>
      </c>
      <c r="C79" s="13">
        <v>6</v>
      </c>
      <c r="D79" s="13">
        <v>3</v>
      </c>
      <c r="E79" s="13">
        <v>1</v>
      </c>
      <c r="F79" s="19" t="s">
        <v>72</v>
      </c>
      <c r="G79" s="43">
        <f t="shared" si="8"/>
        <v>0</v>
      </c>
      <c r="H79" s="45"/>
      <c r="I79" s="45"/>
      <c r="J79" s="78">
        <f t="shared" si="9"/>
        <v>0</v>
      </c>
      <c r="K79" s="80"/>
      <c r="L79" s="80"/>
      <c r="M79" s="43">
        <f t="shared" si="10"/>
        <v>0</v>
      </c>
      <c r="N79" s="45"/>
      <c r="O79" s="45"/>
    </row>
    <row r="80" spans="2:15" ht="13.5" customHeight="1">
      <c r="B80" s="13">
        <v>2</v>
      </c>
      <c r="C80" s="13">
        <v>6</v>
      </c>
      <c r="D80" s="13">
        <v>3</v>
      </c>
      <c r="E80" s="13">
        <v>2</v>
      </c>
      <c r="F80" s="19" t="s">
        <v>41</v>
      </c>
      <c r="G80" s="43">
        <f t="shared" si="8"/>
        <v>0</v>
      </c>
      <c r="H80" s="45"/>
      <c r="I80" s="45"/>
      <c r="J80" s="78">
        <f t="shared" si="9"/>
        <v>0</v>
      </c>
      <c r="K80" s="80"/>
      <c r="L80" s="80"/>
      <c r="M80" s="43">
        <f t="shared" si="10"/>
        <v>0</v>
      </c>
      <c r="N80" s="45"/>
      <c r="O80" s="45"/>
    </row>
    <row r="81" spans="2:15" ht="13.5" customHeight="1">
      <c r="B81" s="13">
        <v>2</v>
      </c>
      <c r="C81" s="13">
        <v>7</v>
      </c>
      <c r="D81" s="13"/>
      <c r="E81" s="13"/>
      <c r="F81" s="16" t="s">
        <v>42</v>
      </c>
      <c r="G81" s="11">
        <f t="shared" si="8"/>
        <v>0</v>
      </c>
      <c r="H81" s="27">
        <f>H82+H85+H88</f>
        <v>0</v>
      </c>
      <c r="I81" s="27">
        <f>I82+I85+I88</f>
        <v>0</v>
      </c>
      <c r="J81" s="70">
        <f t="shared" si="9"/>
        <v>0</v>
      </c>
      <c r="K81" s="83">
        <f>K82+K85+K88</f>
        <v>0</v>
      </c>
      <c r="L81" s="83">
        <f>L82+L85+L88</f>
        <v>0</v>
      </c>
      <c r="M81" s="11">
        <f t="shared" si="10"/>
        <v>0</v>
      </c>
      <c r="N81" s="27">
        <f>N82+N85+N88</f>
        <v>0</v>
      </c>
      <c r="O81" s="27">
        <f>O82+O85+O88</f>
        <v>0</v>
      </c>
    </row>
    <row r="82" spans="2:15" ht="13.5" customHeight="1">
      <c r="B82" s="13">
        <v>2</v>
      </c>
      <c r="C82" s="13">
        <v>7</v>
      </c>
      <c r="D82" s="13">
        <v>1</v>
      </c>
      <c r="E82" s="13"/>
      <c r="F82" s="18" t="s">
        <v>74</v>
      </c>
      <c r="G82" s="11">
        <f t="shared" si="8"/>
        <v>0</v>
      </c>
      <c r="H82" s="23">
        <f>H83+H84</f>
        <v>0</v>
      </c>
      <c r="I82" s="23">
        <f>I83+I84</f>
        <v>0</v>
      </c>
      <c r="J82" s="70">
        <f t="shared" si="9"/>
        <v>0</v>
      </c>
      <c r="K82" s="76">
        <f>K83+K84</f>
        <v>0</v>
      </c>
      <c r="L82" s="76">
        <f>L83+L84</f>
        <v>0</v>
      </c>
      <c r="M82" s="11">
        <f t="shared" si="10"/>
        <v>0</v>
      </c>
      <c r="N82" s="23">
        <f>N83+N84</f>
        <v>0</v>
      </c>
      <c r="O82" s="23">
        <f>O83+O84</f>
        <v>0</v>
      </c>
    </row>
    <row r="83" spans="2:15" ht="13.5" customHeight="1">
      <c r="B83" s="13">
        <v>2</v>
      </c>
      <c r="C83" s="13">
        <v>7</v>
      </c>
      <c r="D83" s="13">
        <v>1</v>
      </c>
      <c r="E83" s="13">
        <v>1</v>
      </c>
      <c r="F83" s="19" t="s">
        <v>44</v>
      </c>
      <c r="G83" s="43">
        <f t="shared" si="8"/>
        <v>0</v>
      </c>
      <c r="H83" s="45"/>
      <c r="I83" s="45"/>
      <c r="J83" s="78">
        <f t="shared" si="9"/>
        <v>0</v>
      </c>
      <c r="K83" s="80"/>
      <c r="L83" s="80"/>
      <c r="M83" s="43">
        <f t="shared" si="10"/>
        <v>0</v>
      </c>
      <c r="N83" s="45"/>
      <c r="O83" s="45"/>
    </row>
    <row r="84" spans="2:15" ht="13.5" customHeight="1">
      <c r="B84" s="13">
        <v>2</v>
      </c>
      <c r="C84" s="13">
        <v>7</v>
      </c>
      <c r="D84" s="13">
        <v>1</v>
      </c>
      <c r="E84" s="13">
        <v>2</v>
      </c>
      <c r="F84" s="19" t="s">
        <v>45</v>
      </c>
      <c r="G84" s="43">
        <f t="shared" si="8"/>
        <v>0</v>
      </c>
      <c r="H84" s="45"/>
      <c r="I84" s="45"/>
      <c r="J84" s="78">
        <f t="shared" si="9"/>
        <v>0</v>
      </c>
      <c r="K84" s="80"/>
      <c r="L84" s="80"/>
      <c r="M84" s="43">
        <f t="shared" si="10"/>
        <v>0</v>
      </c>
      <c r="N84" s="45"/>
      <c r="O84" s="45"/>
    </row>
    <row r="85" spans="2:15" ht="13.5" customHeight="1">
      <c r="B85" s="13">
        <v>2</v>
      </c>
      <c r="C85" s="13">
        <v>7</v>
      </c>
      <c r="D85" s="13">
        <v>2</v>
      </c>
      <c r="E85" s="13"/>
      <c r="F85" s="18" t="s">
        <v>43</v>
      </c>
      <c r="G85" s="11">
        <f t="shared" si="8"/>
        <v>0</v>
      </c>
      <c r="H85" s="23">
        <f>H86+H87</f>
        <v>0</v>
      </c>
      <c r="I85" s="23">
        <f>I86+I87</f>
        <v>0</v>
      </c>
      <c r="J85" s="70">
        <f t="shared" si="9"/>
        <v>0</v>
      </c>
      <c r="K85" s="76">
        <f>K86+K87</f>
        <v>0</v>
      </c>
      <c r="L85" s="76">
        <f>L86+L87</f>
        <v>0</v>
      </c>
      <c r="M85" s="11">
        <f t="shared" si="10"/>
        <v>0</v>
      </c>
      <c r="N85" s="23">
        <f>N86+N87</f>
        <v>0</v>
      </c>
      <c r="O85" s="23">
        <f>O86+O87</f>
        <v>0</v>
      </c>
    </row>
    <row r="86" spans="2:15" ht="13.5" customHeight="1">
      <c r="B86" s="13">
        <v>2</v>
      </c>
      <c r="C86" s="13">
        <v>7</v>
      </c>
      <c r="D86" s="13">
        <v>2</v>
      </c>
      <c r="E86" s="13">
        <v>1</v>
      </c>
      <c r="F86" s="19" t="s">
        <v>44</v>
      </c>
      <c r="G86" s="43">
        <f t="shared" si="8"/>
        <v>0</v>
      </c>
      <c r="H86" s="45"/>
      <c r="I86" s="45"/>
      <c r="J86" s="78">
        <f t="shared" si="9"/>
        <v>0</v>
      </c>
      <c r="K86" s="80"/>
      <c r="L86" s="80"/>
      <c r="M86" s="43">
        <f t="shared" si="10"/>
        <v>0</v>
      </c>
      <c r="N86" s="45"/>
      <c r="O86" s="45"/>
    </row>
    <row r="87" spans="2:15" ht="9.75" customHeight="1">
      <c r="B87" s="13">
        <v>2</v>
      </c>
      <c r="C87" s="13">
        <v>7</v>
      </c>
      <c r="D87" s="13">
        <v>2</v>
      </c>
      <c r="E87" s="13">
        <v>2</v>
      </c>
      <c r="F87" s="19" t="s">
        <v>45</v>
      </c>
      <c r="G87" s="43">
        <f t="shared" si="8"/>
        <v>0</v>
      </c>
      <c r="H87" s="45"/>
      <c r="I87" s="45"/>
      <c r="J87" s="78">
        <f t="shared" si="9"/>
        <v>0</v>
      </c>
      <c r="K87" s="80"/>
      <c r="L87" s="80"/>
      <c r="M87" s="43">
        <f t="shared" si="10"/>
        <v>0</v>
      </c>
      <c r="N87" s="45"/>
      <c r="O87" s="45"/>
    </row>
    <row r="88" spans="2:15" ht="18.75" customHeight="1">
      <c r="B88" s="13">
        <v>2</v>
      </c>
      <c r="C88" s="13">
        <v>7</v>
      </c>
      <c r="D88" s="13">
        <v>3</v>
      </c>
      <c r="E88" s="13"/>
      <c r="F88" s="18" t="s">
        <v>46</v>
      </c>
      <c r="G88" s="11">
        <f t="shared" si="8"/>
        <v>0</v>
      </c>
      <c r="H88" s="23">
        <f>H89+H90</f>
        <v>0</v>
      </c>
      <c r="I88" s="23">
        <f>I89+I90</f>
        <v>0</v>
      </c>
      <c r="J88" s="70">
        <f t="shared" si="9"/>
        <v>0</v>
      </c>
      <c r="K88" s="76">
        <f>K89+K90</f>
        <v>0</v>
      </c>
      <c r="L88" s="76">
        <f>L89+L90</f>
        <v>0</v>
      </c>
      <c r="M88" s="11">
        <f t="shared" si="10"/>
        <v>0</v>
      </c>
      <c r="N88" s="23">
        <f>N89+N90</f>
        <v>0</v>
      </c>
      <c r="O88" s="23">
        <f>O89+O90</f>
        <v>0</v>
      </c>
    </row>
    <row r="89" spans="2:15" ht="13.5" customHeight="1">
      <c r="B89" s="13">
        <v>2</v>
      </c>
      <c r="C89" s="13">
        <v>7</v>
      </c>
      <c r="D89" s="13">
        <v>3</v>
      </c>
      <c r="E89" s="13">
        <v>1</v>
      </c>
      <c r="F89" s="19" t="s">
        <v>44</v>
      </c>
      <c r="G89" s="43">
        <f t="shared" si="8"/>
        <v>0</v>
      </c>
      <c r="H89" s="45"/>
      <c r="I89" s="45"/>
      <c r="J89" s="78">
        <f t="shared" si="9"/>
        <v>0</v>
      </c>
      <c r="K89" s="80"/>
      <c r="L89" s="80"/>
      <c r="M89" s="43">
        <f t="shared" si="10"/>
        <v>0</v>
      </c>
      <c r="N89" s="45"/>
      <c r="O89" s="45"/>
    </row>
    <row r="90" spans="2:15" ht="13.5" customHeight="1">
      <c r="B90" s="13">
        <v>2</v>
      </c>
      <c r="C90" s="13">
        <v>2</v>
      </c>
      <c r="D90" s="13">
        <v>3</v>
      </c>
      <c r="E90" s="13">
        <v>2</v>
      </c>
      <c r="F90" s="19" t="s">
        <v>45</v>
      </c>
      <c r="G90" s="43">
        <f t="shared" si="8"/>
        <v>0</v>
      </c>
      <c r="H90" s="45"/>
      <c r="I90" s="45"/>
      <c r="J90" s="78">
        <f t="shared" si="9"/>
        <v>0</v>
      </c>
      <c r="K90" s="80"/>
      <c r="L90" s="80"/>
      <c r="M90" s="43">
        <f t="shared" si="10"/>
        <v>0</v>
      </c>
      <c r="N90" s="45"/>
      <c r="O90" s="45"/>
    </row>
    <row r="91" spans="2:15" ht="13.5" customHeight="1">
      <c r="B91" s="13">
        <v>2</v>
      </c>
      <c r="C91" s="13">
        <v>8</v>
      </c>
      <c r="D91" s="13"/>
      <c r="E91" s="13"/>
      <c r="F91" s="16" t="s">
        <v>47</v>
      </c>
      <c r="G91" s="17">
        <f t="shared" si="8"/>
        <v>68.509999999999991</v>
      </c>
      <c r="H91" s="17">
        <f>H92+H93</f>
        <v>58.735999999999997</v>
      </c>
      <c r="I91" s="27">
        <f>I92+I93</f>
        <v>9.7739999999999991</v>
      </c>
      <c r="J91" s="71">
        <f t="shared" si="9"/>
        <v>55.677999999999997</v>
      </c>
      <c r="K91" s="71">
        <f>K92+K93</f>
        <v>55.677999999999997</v>
      </c>
      <c r="L91" s="71">
        <f>L92+L93</f>
        <v>0</v>
      </c>
      <c r="M91" s="17">
        <f t="shared" si="10"/>
        <v>67.878</v>
      </c>
      <c r="N91" s="17">
        <f>N92+N93</f>
        <v>67.878</v>
      </c>
      <c r="O91" s="17">
        <f>O92+O93</f>
        <v>0</v>
      </c>
    </row>
    <row r="92" spans="2:15" ht="21.75" customHeight="1">
      <c r="B92" s="13">
        <v>2</v>
      </c>
      <c r="C92" s="13">
        <v>8</v>
      </c>
      <c r="D92" s="13">
        <v>1</v>
      </c>
      <c r="E92" s="13">
        <v>1</v>
      </c>
      <c r="F92" s="18" t="s">
        <v>75</v>
      </c>
      <c r="G92" s="11">
        <f t="shared" si="8"/>
        <v>0</v>
      </c>
      <c r="H92" s="22"/>
      <c r="I92" s="22"/>
      <c r="J92" s="70">
        <f t="shared" si="9"/>
        <v>0</v>
      </c>
      <c r="K92" s="75"/>
      <c r="L92" s="75"/>
      <c r="M92" s="11">
        <f t="shared" si="10"/>
        <v>0</v>
      </c>
      <c r="N92" s="22"/>
      <c r="O92" s="22"/>
    </row>
    <row r="93" spans="2:15" ht="13.5" customHeight="1">
      <c r="B93" s="13">
        <v>2</v>
      </c>
      <c r="C93" s="13">
        <v>8</v>
      </c>
      <c r="D93" s="13">
        <v>2</v>
      </c>
      <c r="E93" s="13"/>
      <c r="F93" s="18" t="s">
        <v>48</v>
      </c>
      <c r="G93" s="11">
        <f t="shared" si="8"/>
        <v>68.509999999999991</v>
      </c>
      <c r="H93" s="23">
        <f>H94+H95</f>
        <v>58.735999999999997</v>
      </c>
      <c r="I93" s="23">
        <f>I94+I95</f>
        <v>9.7739999999999991</v>
      </c>
      <c r="J93" s="70">
        <f t="shared" si="9"/>
        <v>55.677999999999997</v>
      </c>
      <c r="K93" s="76">
        <f>K94+K95</f>
        <v>55.677999999999997</v>
      </c>
      <c r="L93" s="76">
        <f>L94+L95</f>
        <v>0</v>
      </c>
      <c r="M93" s="11">
        <f t="shared" si="10"/>
        <v>67.878</v>
      </c>
      <c r="N93" s="23">
        <f>N94+N95</f>
        <v>67.878</v>
      </c>
      <c r="O93" s="23">
        <f>O94+O95</f>
        <v>0</v>
      </c>
    </row>
    <row r="94" spans="2:15" ht="13.5" customHeight="1">
      <c r="B94" s="13">
        <v>2</v>
      </c>
      <c r="C94" s="13">
        <v>8</v>
      </c>
      <c r="D94" s="13">
        <v>2</v>
      </c>
      <c r="E94" s="13">
        <v>1</v>
      </c>
      <c r="F94" s="28" t="s">
        <v>49</v>
      </c>
      <c r="G94" s="43">
        <f t="shared" si="8"/>
        <v>68.509999999999991</v>
      </c>
      <c r="H94" s="43">
        <v>58.735999999999997</v>
      </c>
      <c r="I94" s="43">
        <v>9.7739999999999991</v>
      </c>
      <c r="J94" s="78">
        <f t="shared" si="9"/>
        <v>55.677999999999997</v>
      </c>
      <c r="K94" s="78">
        <v>55.677999999999997</v>
      </c>
      <c r="L94" s="78"/>
      <c r="M94" s="43">
        <f t="shared" si="10"/>
        <v>67.878</v>
      </c>
      <c r="N94" s="43">
        <v>67.878</v>
      </c>
      <c r="O94" s="43"/>
    </row>
    <row r="95" spans="2:15" ht="13.5" customHeight="1">
      <c r="B95" s="13">
        <v>2</v>
      </c>
      <c r="C95" s="13">
        <v>8</v>
      </c>
      <c r="D95" s="13">
        <v>2</v>
      </c>
      <c r="E95" s="13">
        <v>2</v>
      </c>
      <c r="F95" s="19" t="s">
        <v>76</v>
      </c>
      <c r="G95" s="11">
        <f t="shared" si="8"/>
        <v>0</v>
      </c>
      <c r="H95" s="25"/>
      <c r="I95" s="25"/>
      <c r="J95" s="70">
        <f t="shared" si="9"/>
        <v>0</v>
      </c>
      <c r="K95" s="81"/>
      <c r="L95" s="81"/>
      <c r="M95" s="11">
        <f t="shared" si="10"/>
        <v>0</v>
      </c>
      <c r="N95" s="25"/>
      <c r="O95" s="25"/>
    </row>
    <row r="96" spans="2:15" ht="21" customHeight="1">
      <c r="B96" s="13">
        <v>3</v>
      </c>
      <c r="C96" s="13">
        <v>1</v>
      </c>
      <c r="D96" s="13"/>
      <c r="E96" s="13"/>
      <c r="F96" s="15" t="s">
        <v>50</v>
      </c>
      <c r="G96" s="11">
        <f t="shared" si="8"/>
        <v>0</v>
      </c>
      <c r="H96" s="11">
        <v>0</v>
      </c>
      <c r="I96" s="11">
        <v>0</v>
      </c>
      <c r="J96" s="70">
        <f t="shared" si="9"/>
        <v>8.0579999999999998</v>
      </c>
      <c r="K96" s="70">
        <v>8.0579999999999998</v>
      </c>
      <c r="L96" s="70">
        <v>0</v>
      </c>
      <c r="M96" s="11">
        <f t="shared" si="10"/>
        <v>0</v>
      </c>
      <c r="N96" s="11">
        <v>0</v>
      </c>
      <c r="O96" s="11">
        <v>0</v>
      </c>
    </row>
    <row r="97" spans="1:12" ht="11.25" customHeight="1">
      <c r="A97" s="112"/>
      <c r="B97" s="112"/>
      <c r="C97" s="112"/>
      <c r="D97" s="112"/>
      <c r="E97" s="2"/>
      <c r="F97" s="3"/>
    </row>
    <row r="98" spans="1:12" ht="11.25" customHeight="1">
      <c r="B98" s="1"/>
      <c r="C98" s="1"/>
      <c r="D98" s="1"/>
      <c r="E98" s="2"/>
      <c r="F98" s="3"/>
    </row>
    <row r="99" spans="1:12" ht="11.25" customHeight="1">
      <c r="B99" s="1"/>
      <c r="C99" s="1"/>
      <c r="D99" s="1"/>
      <c r="E99" s="2"/>
      <c r="F99" s="3"/>
    </row>
    <row r="100" spans="1:12" ht="11.25" customHeight="1">
      <c r="B100" s="1"/>
      <c r="C100" s="1"/>
      <c r="D100" s="1"/>
      <c r="E100" s="2"/>
      <c r="F100" s="3"/>
    </row>
    <row r="101" spans="1:12" ht="20.25" customHeight="1">
      <c r="A101" s="110" t="s">
        <v>84</v>
      </c>
      <c r="B101" s="110"/>
      <c r="C101" s="110"/>
      <c r="D101" s="110"/>
      <c r="E101" s="110"/>
      <c r="F101" s="110"/>
      <c r="G101" s="94"/>
      <c r="H101" s="94"/>
      <c r="I101" s="94"/>
      <c r="J101" s="94"/>
      <c r="K101" s="94"/>
      <c r="L101" s="94"/>
    </row>
    <row r="102" spans="1:12" ht="16.5" customHeight="1">
      <c r="A102" s="113"/>
      <c r="B102" s="113"/>
      <c r="C102" s="113"/>
      <c r="D102" s="113"/>
      <c r="E102" s="95"/>
      <c r="F102" s="95"/>
      <c r="J102" s="96"/>
      <c r="K102" s="96"/>
      <c r="L102" s="96"/>
    </row>
    <row r="103" spans="1:12" ht="15" customHeight="1">
      <c r="A103" s="110" t="s">
        <v>85</v>
      </c>
      <c r="B103" s="110"/>
      <c r="C103" s="110"/>
      <c r="D103" s="110"/>
      <c r="E103" s="110"/>
      <c r="F103" s="110"/>
      <c r="G103" s="94"/>
      <c r="H103" s="94"/>
      <c r="I103" s="94"/>
      <c r="J103" s="94"/>
      <c r="K103" s="94"/>
      <c r="L103" s="94"/>
    </row>
  </sheetData>
  <mergeCells count="29">
    <mergeCell ref="B5:F5"/>
    <mergeCell ref="B6:F6"/>
    <mergeCell ref="B7:F7"/>
    <mergeCell ref="B8:F8"/>
    <mergeCell ref="J103:L103"/>
    <mergeCell ref="G103:I103"/>
    <mergeCell ref="A103:F103"/>
    <mergeCell ref="A101:F101"/>
    <mergeCell ref="B9:F9"/>
    <mergeCell ref="B11:F11"/>
    <mergeCell ref="B10:F10"/>
    <mergeCell ref="A97:D97"/>
    <mergeCell ref="A102:D102"/>
    <mergeCell ref="B1:O1"/>
    <mergeCell ref="J2:L2"/>
    <mergeCell ref="J3:J4"/>
    <mergeCell ref="K3:L3"/>
    <mergeCell ref="M2:O2"/>
    <mergeCell ref="M3:M4"/>
    <mergeCell ref="N3:O3"/>
    <mergeCell ref="G2:I2"/>
    <mergeCell ref="B2:F4"/>
    <mergeCell ref="M12:O12"/>
    <mergeCell ref="J12:L12"/>
    <mergeCell ref="G101:I101"/>
    <mergeCell ref="E102:F102"/>
    <mergeCell ref="J101:L101"/>
    <mergeCell ref="J102:L102"/>
    <mergeCell ref="B12:E12"/>
  </mergeCells>
  <pageMargins left="0.2" right="0" top="0.2" bottom="0.2" header="0.2" footer="0.2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topLeftCell="A4" workbookViewId="0">
      <selection activeCell="K4" sqref="K4:N5"/>
    </sheetView>
  </sheetViews>
  <sheetFormatPr defaultRowHeight="14.25"/>
  <cols>
    <col min="1" max="1" width="3.75" customWidth="1"/>
    <col min="2" max="2" width="18.625" customWidth="1"/>
    <col min="3" max="3" width="4.25" customWidth="1"/>
    <col min="4" max="4" width="5.75" customWidth="1"/>
    <col min="5" max="5" width="6.5" customWidth="1"/>
    <col min="6" max="6" width="9.5" customWidth="1"/>
    <col min="7" max="7" width="4.25" customWidth="1"/>
    <col min="8" max="8" width="6.5" customWidth="1"/>
    <col min="9" max="9" width="5.875" customWidth="1"/>
    <col min="10" max="10" width="7" customWidth="1"/>
    <col min="11" max="11" width="6.625" customWidth="1"/>
    <col min="12" max="12" width="7.125" customWidth="1"/>
    <col min="13" max="13" width="7.75" customWidth="1"/>
    <col min="14" max="14" width="8.375" customWidth="1"/>
    <col min="15" max="15" width="6.25" customWidth="1"/>
  </cols>
  <sheetData>
    <row r="1" spans="1:15" ht="9" customHeight="1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14" t="s">
        <v>120</v>
      </c>
      <c r="N1" s="114"/>
      <c r="O1" s="114"/>
    </row>
    <row r="2" spans="1:15" ht="15.75" customHeight="1">
      <c r="B2" s="115" t="s">
        <v>121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5.75" customHeight="1">
      <c r="B3" s="33"/>
      <c r="C3" s="115" t="s">
        <v>122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33"/>
      <c r="O3" s="33"/>
    </row>
    <row r="4" spans="1:15" ht="14.25" customHeight="1">
      <c r="A4" s="118" t="s">
        <v>92</v>
      </c>
      <c r="B4" s="119" t="s">
        <v>130</v>
      </c>
      <c r="C4" s="120" t="s">
        <v>93</v>
      </c>
      <c r="D4" s="120"/>
      <c r="E4" s="120"/>
      <c r="F4" s="120"/>
      <c r="G4" s="120" t="s">
        <v>94</v>
      </c>
      <c r="H4" s="120"/>
      <c r="I4" s="120"/>
      <c r="J4" s="120"/>
      <c r="K4" s="120" t="s">
        <v>165</v>
      </c>
      <c r="L4" s="120"/>
      <c r="M4" s="120"/>
      <c r="N4" s="120"/>
      <c r="O4" s="121" t="s">
        <v>95</v>
      </c>
    </row>
    <row r="5" spans="1:15" ht="14.25" customHeight="1">
      <c r="A5" s="118"/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/>
    </row>
    <row r="6" spans="1:15" ht="15" customHeight="1">
      <c r="A6" s="118"/>
      <c r="B6" s="119"/>
      <c r="C6" s="122" t="s">
        <v>96</v>
      </c>
      <c r="D6" s="122" t="s">
        <v>97</v>
      </c>
      <c r="E6" s="123" t="s">
        <v>98</v>
      </c>
      <c r="F6" s="123"/>
      <c r="G6" s="122" t="s">
        <v>96</v>
      </c>
      <c r="H6" s="122" t="s">
        <v>97</v>
      </c>
      <c r="I6" s="123" t="s">
        <v>98</v>
      </c>
      <c r="J6" s="123"/>
      <c r="K6" s="122" t="s">
        <v>96</v>
      </c>
      <c r="L6" s="122" t="s">
        <v>97</v>
      </c>
      <c r="M6" s="123" t="s">
        <v>98</v>
      </c>
      <c r="N6" s="123"/>
      <c r="O6" s="121"/>
    </row>
    <row r="7" spans="1:15" ht="54" customHeight="1">
      <c r="A7" s="118"/>
      <c r="B7" s="119"/>
      <c r="C7" s="122"/>
      <c r="D7" s="122"/>
      <c r="E7" s="51" t="s">
        <v>99</v>
      </c>
      <c r="F7" s="51" t="s">
        <v>100</v>
      </c>
      <c r="G7" s="122"/>
      <c r="H7" s="122"/>
      <c r="I7" s="51" t="s">
        <v>99</v>
      </c>
      <c r="J7" s="51" t="s">
        <v>100</v>
      </c>
      <c r="K7" s="122"/>
      <c r="L7" s="122"/>
      <c r="M7" s="51" t="s">
        <v>99</v>
      </c>
      <c r="N7" s="51" t="s">
        <v>100</v>
      </c>
      <c r="O7" s="121"/>
    </row>
    <row r="8" spans="1:15">
      <c r="A8" s="29">
        <v>1</v>
      </c>
      <c r="B8" s="54" t="s">
        <v>101</v>
      </c>
      <c r="C8" s="30">
        <v>1</v>
      </c>
      <c r="D8" s="30">
        <v>1130</v>
      </c>
      <c r="E8" s="30">
        <f>C8*D8</f>
        <v>1130</v>
      </c>
      <c r="F8" s="31">
        <f>E8*12</f>
        <v>13560</v>
      </c>
      <c r="G8" s="30">
        <v>1</v>
      </c>
      <c r="H8" s="30">
        <v>1370</v>
      </c>
      <c r="I8" s="30">
        <v>1370</v>
      </c>
      <c r="J8" s="31">
        <v>15070</v>
      </c>
      <c r="K8" s="30">
        <v>1</v>
      </c>
      <c r="L8" s="30">
        <v>1504.52</v>
      </c>
      <c r="M8" s="87">
        <v>1504.52</v>
      </c>
      <c r="N8" s="31">
        <f>M8*12</f>
        <v>18054.239999999998</v>
      </c>
      <c r="O8" s="38"/>
    </row>
    <row r="9" spans="1:15" ht="25.5">
      <c r="A9" s="29">
        <v>2</v>
      </c>
      <c r="B9" s="54" t="s">
        <v>102</v>
      </c>
      <c r="C9" s="30">
        <v>1</v>
      </c>
      <c r="D9" s="30">
        <v>900</v>
      </c>
      <c r="E9" s="30">
        <f>C9*D9</f>
        <v>900</v>
      </c>
      <c r="F9" s="31">
        <f>E9*12</f>
        <v>10800</v>
      </c>
      <c r="G9" s="30">
        <v>1</v>
      </c>
      <c r="H9" s="30">
        <v>1115</v>
      </c>
      <c r="I9" s="30">
        <v>1115</v>
      </c>
      <c r="J9" s="31">
        <v>12265</v>
      </c>
      <c r="K9" s="30">
        <v>1</v>
      </c>
      <c r="L9" s="30">
        <v>1226</v>
      </c>
      <c r="M9" s="87">
        <v>1226</v>
      </c>
      <c r="N9" s="31">
        <f t="shared" ref="N9:N26" si="0">M9*12</f>
        <v>14712</v>
      </c>
      <c r="O9" s="38"/>
    </row>
    <row r="10" spans="1:15" ht="21.75" customHeight="1">
      <c r="A10" s="29">
        <v>3</v>
      </c>
      <c r="B10" s="54" t="s">
        <v>103</v>
      </c>
      <c r="C10" s="30">
        <v>1</v>
      </c>
      <c r="D10" s="30">
        <v>500</v>
      </c>
      <c r="E10" s="30">
        <f t="shared" ref="E10:E12" si="1">C10*D10</f>
        <v>500</v>
      </c>
      <c r="F10" s="31">
        <f>E10*12</f>
        <v>6000</v>
      </c>
      <c r="G10" s="30">
        <v>1</v>
      </c>
      <c r="H10" s="30">
        <v>675</v>
      </c>
      <c r="I10" s="30">
        <v>675</v>
      </c>
      <c r="J10" s="31">
        <v>7425</v>
      </c>
      <c r="K10" s="30">
        <v>1</v>
      </c>
      <c r="L10" s="30">
        <v>743</v>
      </c>
      <c r="M10" s="87">
        <v>743</v>
      </c>
      <c r="N10" s="31">
        <f t="shared" si="0"/>
        <v>8916</v>
      </c>
      <c r="O10" s="38"/>
    </row>
    <row r="11" spans="1:15">
      <c r="A11" s="29">
        <v>4</v>
      </c>
      <c r="B11" s="54" t="s">
        <v>104</v>
      </c>
      <c r="C11" s="30">
        <v>0</v>
      </c>
      <c r="D11" s="30">
        <v>0</v>
      </c>
      <c r="E11" s="30">
        <f t="shared" si="1"/>
        <v>0</v>
      </c>
      <c r="F11" s="31">
        <f t="shared" ref="F11:F22" si="2">E11*12</f>
        <v>0</v>
      </c>
      <c r="G11" s="30">
        <v>1</v>
      </c>
      <c r="H11" s="30">
        <v>625</v>
      </c>
      <c r="I11" s="30">
        <v>625</v>
      </c>
      <c r="J11" s="31">
        <v>6875</v>
      </c>
      <c r="K11" s="30">
        <v>1</v>
      </c>
      <c r="L11" s="30">
        <v>688</v>
      </c>
      <c r="M11" s="86">
        <v>688</v>
      </c>
      <c r="N11" s="31">
        <f t="shared" si="0"/>
        <v>8256</v>
      </c>
      <c r="O11" s="38"/>
    </row>
    <row r="12" spans="1:15">
      <c r="A12" s="29">
        <v>5</v>
      </c>
      <c r="B12" s="54" t="s">
        <v>105</v>
      </c>
      <c r="C12" s="30">
        <v>0</v>
      </c>
      <c r="D12" s="30">
        <v>0</v>
      </c>
      <c r="E12" s="30">
        <f t="shared" si="1"/>
        <v>0</v>
      </c>
      <c r="F12" s="31">
        <f t="shared" si="2"/>
        <v>0</v>
      </c>
      <c r="G12" s="30">
        <v>1</v>
      </c>
      <c r="H12" s="30">
        <v>725</v>
      </c>
      <c r="I12" s="30">
        <v>725</v>
      </c>
      <c r="J12" s="31">
        <v>7975</v>
      </c>
      <c r="K12" s="30">
        <v>1</v>
      </c>
      <c r="L12" s="30">
        <v>795</v>
      </c>
      <c r="M12" s="85">
        <v>795</v>
      </c>
      <c r="N12" s="31">
        <f t="shared" si="0"/>
        <v>9540</v>
      </c>
      <c r="O12" s="38"/>
    </row>
    <row r="13" spans="1:15" ht="25.5">
      <c r="A13" s="29">
        <v>6</v>
      </c>
      <c r="B13" s="54" t="s">
        <v>129</v>
      </c>
      <c r="C13" s="30">
        <v>0</v>
      </c>
      <c r="D13" s="30">
        <v>0</v>
      </c>
      <c r="E13" s="30">
        <v>0</v>
      </c>
      <c r="F13" s="31">
        <f t="shared" si="2"/>
        <v>0</v>
      </c>
      <c r="G13" s="30">
        <v>1</v>
      </c>
      <c r="H13" s="30">
        <v>638</v>
      </c>
      <c r="I13" s="30">
        <v>638</v>
      </c>
      <c r="J13" s="31">
        <v>5742</v>
      </c>
      <c r="K13" s="30">
        <v>1</v>
      </c>
      <c r="L13" s="30">
        <v>700.9</v>
      </c>
      <c r="M13" s="87">
        <v>700.9</v>
      </c>
      <c r="N13" s="31">
        <f t="shared" si="0"/>
        <v>8410.7999999999993</v>
      </c>
      <c r="O13" s="38"/>
    </row>
    <row r="14" spans="1:15">
      <c r="A14" s="29">
        <v>7</v>
      </c>
      <c r="B14" s="54" t="s">
        <v>106</v>
      </c>
      <c r="C14" s="30">
        <v>1</v>
      </c>
      <c r="D14" s="30">
        <v>720</v>
      </c>
      <c r="E14" s="30">
        <f t="shared" ref="E14:E22" si="3">C14*D14</f>
        <v>720</v>
      </c>
      <c r="F14" s="31">
        <f t="shared" si="2"/>
        <v>8640</v>
      </c>
      <c r="G14" s="30">
        <v>1</v>
      </c>
      <c r="H14" s="30">
        <v>920</v>
      </c>
      <c r="I14" s="30">
        <v>920</v>
      </c>
      <c r="J14" s="31">
        <v>10120</v>
      </c>
      <c r="K14" s="30">
        <v>1</v>
      </c>
      <c r="L14" s="30">
        <v>1011</v>
      </c>
      <c r="M14" s="85">
        <v>1011</v>
      </c>
      <c r="N14" s="31">
        <f t="shared" si="0"/>
        <v>12132</v>
      </c>
      <c r="O14" s="38"/>
    </row>
    <row r="15" spans="1:15" ht="25.5">
      <c r="A15" s="29">
        <v>8</v>
      </c>
      <c r="B15" s="54" t="s">
        <v>107</v>
      </c>
      <c r="C15" s="30">
        <v>1</v>
      </c>
      <c r="D15" s="30">
        <v>720</v>
      </c>
      <c r="E15" s="30">
        <f t="shared" si="3"/>
        <v>720</v>
      </c>
      <c r="F15" s="31">
        <f t="shared" si="2"/>
        <v>8640</v>
      </c>
      <c r="G15" s="30">
        <v>1</v>
      </c>
      <c r="H15" s="30">
        <v>920</v>
      </c>
      <c r="I15" s="30">
        <v>920</v>
      </c>
      <c r="J15" s="31">
        <v>10120</v>
      </c>
      <c r="K15" s="30">
        <v>1</v>
      </c>
      <c r="L15" s="30">
        <v>1011</v>
      </c>
      <c r="M15" s="85">
        <v>1011</v>
      </c>
      <c r="N15" s="31">
        <f t="shared" si="0"/>
        <v>12132</v>
      </c>
      <c r="O15" s="38"/>
    </row>
    <row r="16" spans="1:15" ht="38.25">
      <c r="A16" s="29">
        <v>9</v>
      </c>
      <c r="B16" s="55" t="s">
        <v>108</v>
      </c>
      <c r="C16" s="30">
        <v>1</v>
      </c>
      <c r="D16" s="30">
        <v>680</v>
      </c>
      <c r="E16" s="30">
        <f t="shared" si="3"/>
        <v>680</v>
      </c>
      <c r="F16" s="31">
        <f t="shared" si="2"/>
        <v>8160</v>
      </c>
      <c r="G16" s="30">
        <v>1</v>
      </c>
      <c r="H16" s="30">
        <v>875</v>
      </c>
      <c r="I16" s="30">
        <v>875</v>
      </c>
      <c r="J16" s="31">
        <v>9625</v>
      </c>
      <c r="K16" s="30">
        <v>1</v>
      </c>
      <c r="L16" s="30">
        <v>963</v>
      </c>
      <c r="M16" s="86">
        <v>963</v>
      </c>
      <c r="N16" s="31">
        <f t="shared" si="0"/>
        <v>11556</v>
      </c>
      <c r="O16" s="38"/>
    </row>
    <row r="17" spans="1:15">
      <c r="A17" s="29">
        <v>10</v>
      </c>
      <c r="B17" s="54" t="s">
        <v>109</v>
      </c>
      <c r="C17" s="30">
        <v>1</v>
      </c>
      <c r="D17" s="30">
        <v>660</v>
      </c>
      <c r="E17" s="30">
        <f t="shared" si="3"/>
        <v>660</v>
      </c>
      <c r="F17" s="31">
        <f t="shared" si="2"/>
        <v>7920</v>
      </c>
      <c r="G17" s="30">
        <v>1</v>
      </c>
      <c r="H17" s="30">
        <v>850</v>
      </c>
      <c r="I17" s="30">
        <v>850</v>
      </c>
      <c r="J17" s="31">
        <v>9350</v>
      </c>
      <c r="K17" s="30">
        <v>1</v>
      </c>
      <c r="L17" s="30">
        <v>935</v>
      </c>
      <c r="M17" s="85">
        <v>935</v>
      </c>
      <c r="N17" s="31">
        <f t="shared" si="0"/>
        <v>11220</v>
      </c>
      <c r="O17" s="38"/>
    </row>
    <row r="18" spans="1:15" ht="25.5">
      <c r="A18" s="29">
        <v>11</v>
      </c>
      <c r="B18" s="54" t="s">
        <v>110</v>
      </c>
      <c r="C18" s="30">
        <v>1</v>
      </c>
      <c r="D18" s="30">
        <v>465</v>
      </c>
      <c r="E18" s="30">
        <f t="shared" si="3"/>
        <v>465</v>
      </c>
      <c r="F18" s="31">
        <f t="shared" si="2"/>
        <v>5580</v>
      </c>
      <c r="G18" s="30">
        <v>1</v>
      </c>
      <c r="H18" s="30">
        <v>636</v>
      </c>
      <c r="I18" s="30">
        <v>636</v>
      </c>
      <c r="J18" s="31">
        <v>6996</v>
      </c>
      <c r="K18" s="30">
        <v>1</v>
      </c>
      <c r="L18" s="30">
        <v>700</v>
      </c>
      <c r="M18" s="85">
        <v>700</v>
      </c>
      <c r="N18" s="31">
        <f t="shared" si="0"/>
        <v>8400</v>
      </c>
      <c r="O18" s="38"/>
    </row>
    <row r="19" spans="1:15">
      <c r="A19" s="29">
        <v>12</v>
      </c>
      <c r="B19" s="54" t="s">
        <v>111</v>
      </c>
      <c r="C19" s="30">
        <v>3</v>
      </c>
      <c r="D19" s="30">
        <v>390</v>
      </c>
      <c r="E19" s="30">
        <f t="shared" si="3"/>
        <v>1170</v>
      </c>
      <c r="F19" s="31">
        <f t="shared" si="2"/>
        <v>14040</v>
      </c>
      <c r="G19" s="30">
        <v>3</v>
      </c>
      <c r="H19" s="30">
        <v>555</v>
      </c>
      <c r="I19" s="30">
        <v>1665</v>
      </c>
      <c r="J19" s="31">
        <v>18315</v>
      </c>
      <c r="K19" s="30">
        <v>3</v>
      </c>
      <c r="L19" s="30">
        <v>611</v>
      </c>
      <c r="M19" s="30">
        <v>1833</v>
      </c>
      <c r="N19" s="31">
        <f t="shared" si="0"/>
        <v>21996</v>
      </c>
      <c r="O19" s="38"/>
    </row>
    <row r="20" spans="1:15">
      <c r="A20" s="30">
        <v>13</v>
      </c>
      <c r="B20" s="54" t="s">
        <v>112</v>
      </c>
      <c r="C20" s="30">
        <v>3</v>
      </c>
      <c r="D20" s="30">
        <v>330</v>
      </c>
      <c r="E20" s="30">
        <f t="shared" si="3"/>
        <v>990</v>
      </c>
      <c r="F20" s="31">
        <f t="shared" si="2"/>
        <v>11880</v>
      </c>
      <c r="G20" s="30">
        <v>3</v>
      </c>
      <c r="H20" s="30">
        <v>490</v>
      </c>
      <c r="I20" s="30">
        <v>1470</v>
      </c>
      <c r="J20" s="31">
        <v>16170</v>
      </c>
      <c r="K20" s="30">
        <v>3</v>
      </c>
      <c r="L20" s="30">
        <v>540</v>
      </c>
      <c r="M20" s="30">
        <v>1620</v>
      </c>
      <c r="N20" s="31">
        <f t="shared" si="0"/>
        <v>19440</v>
      </c>
      <c r="O20" s="38"/>
    </row>
    <row r="21" spans="1:15" ht="13.5" customHeight="1">
      <c r="A21" s="30">
        <v>14</v>
      </c>
      <c r="B21" s="54" t="s">
        <v>113</v>
      </c>
      <c r="C21" s="30">
        <v>2</v>
      </c>
      <c r="D21" s="30">
        <v>330</v>
      </c>
      <c r="E21" s="30">
        <f t="shared" si="3"/>
        <v>660</v>
      </c>
      <c r="F21" s="31">
        <f t="shared" si="2"/>
        <v>7920</v>
      </c>
      <c r="G21" s="30">
        <v>2</v>
      </c>
      <c r="H21" s="30">
        <v>490</v>
      </c>
      <c r="I21" s="30">
        <v>980</v>
      </c>
      <c r="J21" s="31">
        <v>10780</v>
      </c>
      <c r="K21" s="30">
        <v>2</v>
      </c>
      <c r="L21" s="30">
        <v>540</v>
      </c>
      <c r="M21" s="30">
        <v>1080</v>
      </c>
      <c r="N21" s="31">
        <f t="shared" si="0"/>
        <v>12960</v>
      </c>
      <c r="O21" s="38"/>
    </row>
    <row r="22" spans="1:15" ht="24" customHeight="1">
      <c r="A22" s="30">
        <v>15</v>
      </c>
      <c r="B22" s="55" t="s">
        <v>114</v>
      </c>
      <c r="C22" s="30">
        <v>1</v>
      </c>
      <c r="D22" s="30">
        <v>330</v>
      </c>
      <c r="E22" s="30">
        <f t="shared" si="3"/>
        <v>330</v>
      </c>
      <c r="F22" s="31">
        <f t="shared" si="2"/>
        <v>3960</v>
      </c>
      <c r="G22" s="30">
        <v>1</v>
      </c>
      <c r="H22" s="30">
        <v>490</v>
      </c>
      <c r="I22" s="30">
        <v>490</v>
      </c>
      <c r="J22" s="31">
        <v>5390</v>
      </c>
      <c r="K22" s="30">
        <v>1</v>
      </c>
      <c r="L22" s="30">
        <v>540</v>
      </c>
      <c r="M22" s="85">
        <v>540</v>
      </c>
      <c r="N22" s="31">
        <f t="shared" si="0"/>
        <v>6480</v>
      </c>
      <c r="O22" s="34"/>
    </row>
    <row r="23" spans="1:15">
      <c r="A23" s="116">
        <v>16</v>
      </c>
      <c r="B23" s="117" t="s">
        <v>115</v>
      </c>
      <c r="C23" s="30">
        <v>4</v>
      </c>
      <c r="D23" s="30">
        <v>800</v>
      </c>
      <c r="E23" s="30">
        <f>C23*D23</f>
        <v>3200</v>
      </c>
      <c r="F23" s="31">
        <v>36780</v>
      </c>
      <c r="G23" s="30">
        <v>4</v>
      </c>
      <c r="H23" s="30">
        <v>1005</v>
      </c>
      <c r="I23" s="30">
        <v>4020</v>
      </c>
      <c r="J23" s="31">
        <v>44220</v>
      </c>
      <c r="K23" s="30">
        <v>4</v>
      </c>
      <c r="L23" s="30">
        <v>1105</v>
      </c>
      <c r="M23" s="30">
        <v>4420</v>
      </c>
      <c r="N23" s="31">
        <f t="shared" si="0"/>
        <v>53040</v>
      </c>
      <c r="O23" s="39"/>
    </row>
    <row r="24" spans="1:15" ht="12.75" customHeight="1">
      <c r="A24" s="116"/>
      <c r="B24" s="117"/>
      <c r="C24" s="30">
        <v>3</v>
      </c>
      <c r="D24" s="30">
        <v>740</v>
      </c>
      <c r="E24" s="30">
        <f>C24*D24</f>
        <v>2220</v>
      </c>
      <c r="F24" s="31">
        <v>25965</v>
      </c>
      <c r="G24" s="30">
        <v>3</v>
      </c>
      <c r="H24" s="30">
        <v>940</v>
      </c>
      <c r="I24" s="30">
        <v>2820</v>
      </c>
      <c r="J24" s="31">
        <v>31020</v>
      </c>
      <c r="K24" s="30">
        <v>3</v>
      </c>
      <c r="L24" s="30">
        <v>1034</v>
      </c>
      <c r="M24" s="30">
        <v>3102</v>
      </c>
      <c r="N24" s="31">
        <f t="shared" si="0"/>
        <v>37224</v>
      </c>
      <c r="O24" s="39"/>
    </row>
    <row r="25" spans="1:15" ht="25.5">
      <c r="A25" s="30">
        <v>17</v>
      </c>
      <c r="B25" s="55" t="s">
        <v>116</v>
      </c>
      <c r="C25" s="30">
        <v>1</v>
      </c>
      <c r="D25" s="30">
        <v>330</v>
      </c>
      <c r="E25" s="30">
        <v>330</v>
      </c>
      <c r="F25" s="31">
        <v>3960</v>
      </c>
      <c r="G25" s="30">
        <v>1</v>
      </c>
      <c r="H25" s="30">
        <v>490</v>
      </c>
      <c r="I25" s="30">
        <v>490</v>
      </c>
      <c r="J25" s="37">
        <v>5390</v>
      </c>
      <c r="K25" s="30">
        <v>1</v>
      </c>
      <c r="L25" s="30">
        <v>540</v>
      </c>
      <c r="M25" s="85">
        <v>540</v>
      </c>
      <c r="N25" s="31">
        <f t="shared" si="0"/>
        <v>6480</v>
      </c>
      <c r="O25" s="38"/>
    </row>
    <row r="26" spans="1:15">
      <c r="A26" s="56">
        <v>18</v>
      </c>
      <c r="B26" s="38" t="s">
        <v>117</v>
      </c>
      <c r="C26" s="30"/>
      <c r="D26" s="30"/>
      <c r="E26" s="30">
        <v>250</v>
      </c>
      <c r="F26" s="31">
        <f>E26*9</f>
        <v>2250</v>
      </c>
      <c r="G26" s="30"/>
      <c r="H26" s="30"/>
      <c r="I26" s="30"/>
      <c r="J26" s="34"/>
      <c r="K26" s="30"/>
      <c r="L26" s="30"/>
      <c r="M26" s="30"/>
      <c r="N26" s="31">
        <f t="shared" si="0"/>
        <v>0</v>
      </c>
      <c r="O26" s="38"/>
    </row>
    <row r="27" spans="1:15">
      <c r="A27" s="125" t="s">
        <v>118</v>
      </c>
      <c r="B27" s="125"/>
      <c r="C27" s="57">
        <f t="shared" ref="C27" si="4">SUM(C8:C26)</f>
        <v>25</v>
      </c>
      <c r="D27" s="57"/>
      <c r="E27" s="57">
        <f t="shared" ref="E27:J27" si="5">SUM(E8:E26)</f>
        <v>14925</v>
      </c>
      <c r="F27" s="58">
        <f t="shared" si="5"/>
        <v>176055</v>
      </c>
      <c r="G27" s="57">
        <f t="shared" si="5"/>
        <v>28</v>
      </c>
      <c r="H27" s="57"/>
      <c r="I27" s="57">
        <f t="shared" si="5"/>
        <v>21284</v>
      </c>
      <c r="J27" s="58">
        <f t="shared" si="5"/>
        <v>232848</v>
      </c>
      <c r="K27" s="59">
        <f>SUM(K8:K26)</f>
        <v>28</v>
      </c>
      <c r="L27" s="59"/>
      <c r="M27" s="59">
        <f>SUM(M8:M26)</f>
        <v>23412.42</v>
      </c>
      <c r="N27" s="59">
        <f>SUM(N8:N26)</f>
        <v>280949.03999999998</v>
      </c>
      <c r="O27" s="58" t="s">
        <v>119</v>
      </c>
    </row>
    <row r="28" spans="1:15" ht="21" customHeight="1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N28" s="35"/>
    </row>
    <row r="29" spans="1:15" ht="26.25" customHeight="1">
      <c r="B29" s="124" t="s">
        <v>161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5" ht="18" customHeight="1">
      <c r="B30" s="124" t="s">
        <v>128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35"/>
    </row>
    <row r="31" spans="1:15">
      <c r="N31" s="35"/>
    </row>
    <row r="32" spans="1:15">
      <c r="N32" s="35"/>
    </row>
    <row r="33" spans="14:14">
      <c r="N33" s="35"/>
    </row>
    <row r="34" spans="14:14">
      <c r="N34" s="35"/>
    </row>
    <row r="35" spans="14:14">
      <c r="N35" s="35"/>
    </row>
    <row r="36" spans="14:14">
      <c r="N36" s="35"/>
    </row>
    <row r="37" spans="14:14">
      <c r="N37" s="35"/>
    </row>
    <row r="38" spans="14:14">
      <c r="N38" s="35"/>
    </row>
    <row r="39" spans="14:14">
      <c r="N39" s="35"/>
    </row>
    <row r="40" spans="14:14">
      <c r="N40" s="35"/>
    </row>
    <row r="41" spans="14:14">
      <c r="N41" s="35"/>
    </row>
    <row r="42" spans="14:14">
      <c r="N42" s="35"/>
    </row>
    <row r="43" spans="14:14">
      <c r="N43" s="35"/>
    </row>
    <row r="44" spans="14:14">
      <c r="N44" s="35"/>
    </row>
    <row r="45" spans="14:14">
      <c r="N45" s="35"/>
    </row>
    <row r="46" spans="14:14">
      <c r="N46" s="35"/>
    </row>
    <row r="47" spans="14:14">
      <c r="N47" s="35"/>
    </row>
    <row r="48" spans="14:14">
      <c r="N48" s="35"/>
    </row>
    <row r="49" spans="14:14">
      <c r="N49" s="35"/>
    </row>
    <row r="50" spans="14:14">
      <c r="N50" s="36"/>
    </row>
  </sheetData>
  <mergeCells count="24">
    <mergeCell ref="B30:M30"/>
    <mergeCell ref="K6:K7"/>
    <mergeCell ref="L6:L7"/>
    <mergeCell ref="G6:G7"/>
    <mergeCell ref="H6:H7"/>
    <mergeCell ref="I6:J6"/>
    <mergeCell ref="B29:M29"/>
    <mergeCell ref="A27:B27"/>
    <mergeCell ref="B28:L28"/>
    <mergeCell ref="M1:O1"/>
    <mergeCell ref="B2:O2"/>
    <mergeCell ref="C3:M3"/>
    <mergeCell ref="A23:A24"/>
    <mergeCell ref="B23:B24"/>
    <mergeCell ref="A4:A7"/>
    <mergeCell ref="B4:B7"/>
    <mergeCell ref="C4:F5"/>
    <mergeCell ref="G4:J5"/>
    <mergeCell ref="K4:N5"/>
    <mergeCell ref="O4:O7"/>
    <mergeCell ref="C6:C7"/>
    <mergeCell ref="D6:D7"/>
    <mergeCell ref="E6:F6"/>
    <mergeCell ref="M6:N6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>
      <selection activeCell="H7" sqref="H7:H32"/>
    </sheetView>
  </sheetViews>
  <sheetFormatPr defaultRowHeight="14.25"/>
  <cols>
    <col min="1" max="1" width="2.875" style="40" customWidth="1"/>
    <col min="2" max="2" width="34.75" style="40" customWidth="1"/>
    <col min="3" max="3" width="9" style="40" customWidth="1"/>
    <col min="4" max="4" width="10" style="40" customWidth="1"/>
    <col min="5" max="5" width="10.375" style="40" customWidth="1"/>
    <col min="6" max="6" width="10" style="40" customWidth="1"/>
    <col min="7" max="7" width="8.125" style="40" customWidth="1"/>
    <col min="8" max="8" width="11.875" style="40" customWidth="1"/>
    <col min="9" max="10" width="9" style="65"/>
    <col min="11" max="11" width="9" style="40"/>
    <col min="12" max="12" width="6.625" style="40" customWidth="1"/>
    <col min="13" max="16384" width="9" style="40"/>
  </cols>
  <sheetData>
    <row r="1" spans="1:11">
      <c r="A1" s="129" t="s">
        <v>123</v>
      </c>
      <c r="B1" s="129"/>
      <c r="C1" s="129"/>
      <c r="D1" s="129"/>
      <c r="E1" s="129"/>
      <c r="F1" s="129"/>
      <c r="G1" s="129"/>
      <c r="H1" s="129"/>
    </row>
    <row r="2" spans="1:11">
      <c r="A2" s="129"/>
      <c r="B2" s="129"/>
      <c r="C2" s="129"/>
      <c r="D2" s="129"/>
      <c r="E2" s="129"/>
      <c r="F2" s="129"/>
      <c r="G2" s="129"/>
      <c r="H2" s="129"/>
    </row>
    <row r="3" spans="1:11">
      <c r="A3" s="129"/>
      <c r="B3" s="129"/>
      <c r="C3" s="129"/>
      <c r="D3" s="129"/>
      <c r="E3" s="129"/>
      <c r="F3" s="129"/>
      <c r="G3" s="129"/>
      <c r="H3" s="129"/>
    </row>
    <row r="4" spans="1:11">
      <c r="A4" s="131" t="s">
        <v>124</v>
      </c>
      <c r="B4" s="132"/>
      <c r="C4" s="132"/>
      <c r="D4" s="132"/>
      <c r="E4" s="132"/>
      <c r="F4" s="132"/>
      <c r="G4" s="132"/>
      <c r="H4" s="132"/>
      <c r="I4" s="128"/>
      <c r="J4" s="128"/>
      <c r="K4" s="65"/>
    </row>
    <row r="5" spans="1:11">
      <c r="A5" s="129" t="s">
        <v>92</v>
      </c>
      <c r="B5" s="129" t="s">
        <v>125</v>
      </c>
      <c r="C5" s="129" t="s">
        <v>164</v>
      </c>
      <c r="D5" s="129"/>
      <c r="E5" s="129" t="s">
        <v>94</v>
      </c>
      <c r="F5" s="129"/>
      <c r="G5" s="133" t="s">
        <v>162</v>
      </c>
      <c r="H5" s="133"/>
      <c r="I5" s="128"/>
      <c r="J5" s="128"/>
      <c r="K5" s="65"/>
    </row>
    <row r="6" spans="1:11" ht="24">
      <c r="A6" s="129"/>
      <c r="B6" s="129"/>
      <c r="C6" s="62" t="s">
        <v>126</v>
      </c>
      <c r="D6" s="62" t="s">
        <v>127</v>
      </c>
      <c r="E6" s="62" t="s">
        <v>126</v>
      </c>
      <c r="F6" s="62" t="s">
        <v>127</v>
      </c>
      <c r="G6" s="53" t="s">
        <v>126</v>
      </c>
      <c r="H6" s="63" t="s">
        <v>127</v>
      </c>
      <c r="I6" s="128"/>
      <c r="J6" s="128"/>
      <c r="K6" s="65"/>
    </row>
    <row r="7" spans="1:11">
      <c r="A7" s="34">
        <v>1</v>
      </c>
      <c r="B7" s="34" t="s">
        <v>138</v>
      </c>
      <c r="C7" s="127" t="s">
        <v>139</v>
      </c>
      <c r="D7" s="61">
        <v>5000</v>
      </c>
      <c r="E7" s="127" t="s">
        <v>139</v>
      </c>
      <c r="F7" s="61">
        <v>5000</v>
      </c>
      <c r="G7" s="127" t="s">
        <v>139</v>
      </c>
      <c r="H7" s="52">
        <v>5000</v>
      </c>
      <c r="I7" s="128"/>
      <c r="J7" s="128"/>
      <c r="K7" s="65"/>
    </row>
    <row r="8" spans="1:11">
      <c r="A8" s="34">
        <v>2</v>
      </c>
      <c r="B8" s="34" t="s">
        <v>140</v>
      </c>
      <c r="C8" s="127"/>
      <c r="D8" s="61">
        <v>3440</v>
      </c>
      <c r="E8" s="127"/>
      <c r="F8" s="61">
        <v>3440</v>
      </c>
      <c r="G8" s="127"/>
      <c r="H8" s="52">
        <v>4745</v>
      </c>
      <c r="I8" s="128"/>
      <c r="J8" s="128"/>
      <c r="K8" s="65"/>
    </row>
    <row r="9" spans="1:11">
      <c r="A9" s="34">
        <v>3</v>
      </c>
      <c r="B9" s="34" t="s">
        <v>131</v>
      </c>
      <c r="C9" s="127"/>
      <c r="D9" s="61">
        <v>3760</v>
      </c>
      <c r="E9" s="127"/>
      <c r="F9" s="61">
        <v>3760</v>
      </c>
      <c r="G9" s="127"/>
      <c r="H9" s="64">
        <v>3760</v>
      </c>
      <c r="I9" s="128"/>
      <c r="J9" s="128"/>
      <c r="K9" s="65"/>
    </row>
    <row r="10" spans="1:11">
      <c r="A10" s="34">
        <v>4</v>
      </c>
      <c r="B10" s="34" t="s">
        <v>141</v>
      </c>
      <c r="C10" s="127"/>
      <c r="D10" s="61">
        <v>5000</v>
      </c>
      <c r="E10" s="127"/>
      <c r="F10" s="61">
        <v>5000</v>
      </c>
      <c r="G10" s="127"/>
      <c r="H10" s="64">
        <v>5000</v>
      </c>
      <c r="I10" s="128"/>
      <c r="J10" s="128"/>
      <c r="K10" s="65"/>
    </row>
    <row r="11" spans="1:11">
      <c r="A11" s="34">
        <v>5</v>
      </c>
      <c r="B11" s="34" t="s">
        <v>142</v>
      </c>
      <c r="C11" s="127"/>
      <c r="D11" s="61">
        <v>3440</v>
      </c>
      <c r="E11" s="127"/>
      <c r="F11" s="61">
        <v>3440</v>
      </c>
      <c r="G11" s="127"/>
      <c r="H11" s="64">
        <v>4745</v>
      </c>
      <c r="I11" s="128"/>
      <c r="J11" s="128"/>
      <c r="K11" s="65"/>
    </row>
    <row r="12" spans="1:11">
      <c r="A12" s="34">
        <v>6</v>
      </c>
      <c r="B12" s="34" t="s">
        <v>132</v>
      </c>
      <c r="C12" s="127"/>
      <c r="D12" s="61">
        <v>3760</v>
      </c>
      <c r="E12" s="127"/>
      <c r="F12" s="61">
        <v>3760</v>
      </c>
      <c r="G12" s="127"/>
      <c r="H12" s="52">
        <v>3580</v>
      </c>
      <c r="I12" s="128"/>
      <c r="J12" s="128"/>
      <c r="K12" s="65"/>
    </row>
    <row r="13" spans="1:11" ht="14.25" customHeight="1">
      <c r="A13" s="34">
        <v>7</v>
      </c>
      <c r="B13" s="34" t="s">
        <v>133</v>
      </c>
      <c r="C13" s="127" t="s">
        <v>143</v>
      </c>
      <c r="D13" s="61">
        <v>3760</v>
      </c>
      <c r="E13" s="127" t="s">
        <v>143</v>
      </c>
      <c r="F13" s="61">
        <v>3760</v>
      </c>
      <c r="G13" s="127" t="s">
        <v>143</v>
      </c>
      <c r="H13" s="52">
        <v>3760</v>
      </c>
      <c r="I13" s="128"/>
      <c r="J13" s="128"/>
      <c r="K13" s="65"/>
    </row>
    <row r="14" spans="1:11">
      <c r="A14" s="34">
        <v>8</v>
      </c>
      <c r="B14" s="34" t="s">
        <v>134</v>
      </c>
      <c r="C14" s="127"/>
      <c r="D14" s="61">
        <v>3760</v>
      </c>
      <c r="E14" s="127"/>
      <c r="F14" s="61">
        <v>3760</v>
      </c>
      <c r="G14" s="127"/>
      <c r="H14" s="52">
        <v>3760</v>
      </c>
      <c r="I14" s="128"/>
      <c r="J14" s="128"/>
      <c r="K14" s="65"/>
    </row>
    <row r="15" spans="1:11">
      <c r="A15" s="34">
        <v>9</v>
      </c>
      <c r="B15" s="34" t="s">
        <v>144</v>
      </c>
      <c r="C15" s="127"/>
      <c r="D15" s="61">
        <v>3120</v>
      </c>
      <c r="E15" s="127"/>
      <c r="F15" s="61">
        <v>3120</v>
      </c>
      <c r="G15" s="127"/>
      <c r="H15" s="64">
        <v>4430</v>
      </c>
      <c r="I15" s="128"/>
      <c r="J15" s="128"/>
      <c r="K15" s="65"/>
    </row>
    <row r="16" spans="1:11">
      <c r="A16" s="34">
        <v>10</v>
      </c>
      <c r="B16" s="34" t="s">
        <v>145</v>
      </c>
      <c r="C16" s="127"/>
      <c r="D16" s="61">
        <v>6070</v>
      </c>
      <c r="E16" s="127"/>
      <c r="F16" s="61">
        <v>6070</v>
      </c>
      <c r="G16" s="127"/>
      <c r="H16" s="64">
        <v>6070</v>
      </c>
      <c r="I16" s="128"/>
      <c r="J16" s="128"/>
      <c r="K16" s="65"/>
    </row>
    <row r="17" spans="1:11">
      <c r="A17" s="34">
        <v>11</v>
      </c>
      <c r="B17" s="34" t="s">
        <v>163</v>
      </c>
      <c r="C17" s="127"/>
      <c r="D17" s="61">
        <v>0</v>
      </c>
      <c r="E17" s="127"/>
      <c r="F17" s="61">
        <v>0</v>
      </c>
      <c r="G17" s="127"/>
      <c r="H17" s="64"/>
      <c r="I17" s="128"/>
      <c r="J17" s="128"/>
      <c r="K17" s="65"/>
    </row>
    <row r="18" spans="1:11">
      <c r="A18" s="34">
        <v>12</v>
      </c>
      <c r="B18" s="34" t="s">
        <v>146</v>
      </c>
      <c r="C18" s="127"/>
      <c r="D18" s="61">
        <v>3120</v>
      </c>
      <c r="E18" s="127"/>
      <c r="F18" s="61">
        <v>3120</v>
      </c>
      <c r="G18" s="127"/>
      <c r="H18" s="64">
        <v>4440</v>
      </c>
      <c r="I18" s="128"/>
      <c r="J18" s="128"/>
      <c r="K18" s="65"/>
    </row>
    <row r="19" spans="1:11">
      <c r="A19" s="34">
        <v>13</v>
      </c>
      <c r="B19" s="34" t="s">
        <v>135</v>
      </c>
      <c r="C19" s="127"/>
      <c r="D19" s="61">
        <v>0</v>
      </c>
      <c r="E19" s="127"/>
      <c r="F19" s="61">
        <v>0</v>
      </c>
      <c r="G19" s="127"/>
      <c r="H19" s="52">
        <v>0</v>
      </c>
      <c r="I19" s="128"/>
      <c r="J19" s="128"/>
      <c r="K19" s="65"/>
    </row>
    <row r="20" spans="1:11">
      <c r="A20" s="34">
        <v>14</v>
      </c>
      <c r="B20" s="34" t="s">
        <v>147</v>
      </c>
      <c r="C20" s="127"/>
      <c r="D20" s="61">
        <v>3920</v>
      </c>
      <c r="E20" s="127"/>
      <c r="F20" s="61">
        <v>3920</v>
      </c>
      <c r="G20" s="127"/>
      <c r="H20" s="64">
        <v>5228</v>
      </c>
      <c r="I20" s="128"/>
      <c r="J20" s="128"/>
      <c r="K20" s="65"/>
    </row>
    <row r="21" spans="1:11">
      <c r="A21" s="34">
        <v>15</v>
      </c>
      <c r="B21" s="34" t="s">
        <v>141</v>
      </c>
      <c r="C21" s="130" t="s">
        <v>148</v>
      </c>
      <c r="D21" s="61">
        <v>4828</v>
      </c>
      <c r="E21" s="130" t="s">
        <v>148</v>
      </c>
      <c r="F21" s="61">
        <v>4828</v>
      </c>
      <c r="G21" s="130" t="s">
        <v>148</v>
      </c>
      <c r="H21" s="64">
        <v>4829</v>
      </c>
      <c r="I21" s="128"/>
      <c r="J21" s="128"/>
      <c r="K21" s="65"/>
    </row>
    <row r="22" spans="1:11">
      <c r="A22" s="34">
        <v>16</v>
      </c>
      <c r="B22" s="34" t="s">
        <v>136</v>
      </c>
      <c r="C22" s="130"/>
      <c r="D22" s="61"/>
      <c r="E22" s="130"/>
      <c r="F22" s="61"/>
      <c r="G22" s="130"/>
      <c r="H22" s="52"/>
      <c r="I22" s="128"/>
      <c r="J22" s="128"/>
      <c r="K22" s="65"/>
    </row>
    <row r="23" spans="1:11">
      <c r="A23" s="34">
        <v>17</v>
      </c>
      <c r="B23" s="34" t="s">
        <v>149</v>
      </c>
      <c r="C23" s="130"/>
      <c r="D23" s="61">
        <v>1188</v>
      </c>
      <c r="E23" s="130"/>
      <c r="F23" s="61">
        <v>1188</v>
      </c>
      <c r="G23" s="130"/>
      <c r="H23" s="52">
        <v>1180</v>
      </c>
      <c r="I23" s="128"/>
      <c r="J23" s="128"/>
      <c r="K23" s="65"/>
    </row>
    <row r="24" spans="1:11" ht="14.25" customHeight="1">
      <c r="A24" s="34">
        <v>18</v>
      </c>
      <c r="B24" s="34" t="s">
        <v>150</v>
      </c>
      <c r="C24" s="127" t="s">
        <v>151</v>
      </c>
      <c r="D24" s="61">
        <v>0</v>
      </c>
      <c r="E24" s="127" t="s">
        <v>151</v>
      </c>
      <c r="F24" s="61">
        <v>0</v>
      </c>
      <c r="G24" s="127" t="s">
        <v>151</v>
      </c>
      <c r="H24" s="64">
        <v>0</v>
      </c>
      <c r="I24" s="128"/>
      <c r="J24" s="128"/>
      <c r="K24" s="65"/>
    </row>
    <row r="25" spans="1:11">
      <c r="A25" s="34">
        <v>19</v>
      </c>
      <c r="B25" s="34" t="s">
        <v>152</v>
      </c>
      <c r="C25" s="127"/>
      <c r="D25" s="61">
        <v>2580</v>
      </c>
      <c r="E25" s="127"/>
      <c r="F25" s="61">
        <v>2580</v>
      </c>
      <c r="G25" s="127"/>
      <c r="H25" s="52">
        <v>2580</v>
      </c>
      <c r="I25" s="128"/>
      <c r="J25" s="128"/>
      <c r="K25" s="65"/>
    </row>
    <row r="26" spans="1:11">
      <c r="A26" s="34">
        <v>20</v>
      </c>
      <c r="B26" s="34" t="s">
        <v>153</v>
      </c>
      <c r="C26" s="127"/>
      <c r="D26" s="61">
        <v>3120</v>
      </c>
      <c r="E26" s="127"/>
      <c r="F26" s="61">
        <v>3120</v>
      </c>
      <c r="G26" s="127"/>
      <c r="H26" s="64">
        <v>4430</v>
      </c>
      <c r="I26" s="128"/>
      <c r="J26" s="128"/>
      <c r="K26" s="65"/>
    </row>
    <row r="27" spans="1:11">
      <c r="A27" s="34">
        <v>21</v>
      </c>
      <c r="B27" s="34" t="s">
        <v>154</v>
      </c>
      <c r="C27" s="127"/>
      <c r="D27" s="61">
        <v>2580</v>
      </c>
      <c r="E27" s="127"/>
      <c r="F27" s="61">
        <v>2580</v>
      </c>
      <c r="G27" s="127"/>
      <c r="H27" s="64">
        <v>2580</v>
      </c>
      <c r="I27" s="128"/>
      <c r="J27" s="128"/>
      <c r="K27" s="65"/>
    </row>
    <row r="28" spans="1:11">
      <c r="A28" s="34">
        <v>22</v>
      </c>
      <c r="B28" s="34" t="s">
        <v>155</v>
      </c>
      <c r="C28" s="127"/>
      <c r="D28" s="61">
        <v>2580</v>
      </c>
      <c r="E28" s="127"/>
      <c r="F28" s="61">
        <v>2580</v>
      </c>
      <c r="G28" s="127"/>
      <c r="H28" s="52">
        <v>2580</v>
      </c>
      <c r="I28" s="128"/>
      <c r="J28" s="128"/>
      <c r="K28" s="65"/>
    </row>
    <row r="29" spans="1:11">
      <c r="A29" s="34">
        <v>23</v>
      </c>
      <c r="B29" s="34" t="s">
        <v>156</v>
      </c>
      <c r="C29" s="127"/>
      <c r="D29" s="61">
        <v>3440</v>
      </c>
      <c r="E29" s="127"/>
      <c r="F29" s="61">
        <v>3440</v>
      </c>
      <c r="G29" s="127"/>
      <c r="H29" s="64">
        <v>4740</v>
      </c>
      <c r="I29" s="128"/>
      <c r="J29" s="128"/>
      <c r="K29" s="65"/>
    </row>
    <row r="30" spans="1:11">
      <c r="A30" s="34">
        <v>24</v>
      </c>
      <c r="B30" s="34" t="s">
        <v>157</v>
      </c>
      <c r="C30" s="127"/>
      <c r="D30" s="61">
        <v>2580</v>
      </c>
      <c r="E30" s="127"/>
      <c r="F30" s="61">
        <v>2580</v>
      </c>
      <c r="G30" s="127"/>
      <c r="H30" s="52">
        <v>2580</v>
      </c>
      <c r="I30" s="128"/>
      <c r="J30" s="128"/>
      <c r="K30" s="65"/>
    </row>
    <row r="31" spans="1:11">
      <c r="A31" s="34">
        <v>25</v>
      </c>
      <c r="B31" s="34" t="s">
        <v>158</v>
      </c>
      <c r="C31" s="127"/>
      <c r="D31" s="61">
        <v>0</v>
      </c>
      <c r="E31" s="127"/>
      <c r="F31" s="61">
        <v>0</v>
      </c>
      <c r="G31" s="127"/>
      <c r="H31" s="52">
        <v>0</v>
      </c>
      <c r="I31" s="128"/>
      <c r="J31" s="128"/>
      <c r="K31" s="65"/>
    </row>
    <row r="32" spans="1:11">
      <c r="A32" s="34">
        <v>26</v>
      </c>
      <c r="B32" s="34" t="s">
        <v>159</v>
      </c>
      <c r="C32" s="127"/>
      <c r="D32" s="61">
        <v>3760</v>
      </c>
      <c r="E32" s="127"/>
      <c r="F32" s="61">
        <v>3760</v>
      </c>
      <c r="G32" s="127"/>
      <c r="H32" s="52">
        <v>3760</v>
      </c>
      <c r="I32" s="128"/>
      <c r="J32" s="128"/>
      <c r="K32" s="65"/>
    </row>
  </sheetData>
  <mergeCells count="20">
    <mergeCell ref="A1:H3"/>
    <mergeCell ref="G7:G12"/>
    <mergeCell ref="G13:G20"/>
    <mergeCell ref="G21:G23"/>
    <mergeCell ref="A4:H4"/>
    <mergeCell ref="A5:A6"/>
    <mergeCell ref="B5:B6"/>
    <mergeCell ref="G5:H5"/>
    <mergeCell ref="C5:D5"/>
    <mergeCell ref="C7:C12"/>
    <mergeCell ref="C13:C20"/>
    <mergeCell ref="C21:C23"/>
    <mergeCell ref="E13:E20"/>
    <mergeCell ref="E21:E23"/>
    <mergeCell ref="E24:E32"/>
    <mergeCell ref="I4:J32"/>
    <mergeCell ref="G24:G32"/>
    <mergeCell ref="C24:C32"/>
    <mergeCell ref="E5:F5"/>
    <mergeCell ref="E7:E12"/>
  </mergeCells>
  <phoneticPr fontId="3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საშტატო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cp:lastPrinted>2025-11-04T07:29:43Z</cp:lastPrinted>
  <dcterms:created xsi:type="dcterms:W3CDTF">2013-10-04T08:00:13Z</dcterms:created>
  <dcterms:modified xsi:type="dcterms:W3CDTF">2025-11-12T12:23:54Z</dcterms:modified>
</cp:coreProperties>
</file>