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8463115-0389-41BA-84D1-90B879EE26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7" i="1" l="1"/>
  <c r="I95" i="1" l="1"/>
  <c r="F95" i="1"/>
  <c r="I94" i="1"/>
  <c r="F94" i="1"/>
  <c r="I93" i="1"/>
  <c r="F93" i="1"/>
  <c r="K92" i="1"/>
  <c r="J92" i="1"/>
  <c r="I92" i="1" s="1"/>
  <c r="H92" i="1"/>
  <c r="G92" i="1"/>
  <c r="F92" i="1" s="1"/>
  <c r="I91" i="1"/>
  <c r="F91" i="1"/>
  <c r="K90" i="1"/>
  <c r="H90" i="1"/>
  <c r="I89" i="1"/>
  <c r="F89" i="1"/>
  <c r="I88" i="1"/>
  <c r="F88" i="1"/>
  <c r="K87" i="1"/>
  <c r="J87" i="1"/>
  <c r="I87" i="1" s="1"/>
  <c r="H87" i="1"/>
  <c r="F87" i="1" s="1"/>
  <c r="G87" i="1"/>
  <c r="I86" i="1"/>
  <c r="F86" i="1"/>
  <c r="I85" i="1"/>
  <c r="F85" i="1"/>
  <c r="K84" i="1"/>
  <c r="J84" i="1"/>
  <c r="H84" i="1"/>
  <c r="G84" i="1"/>
  <c r="F84" i="1"/>
  <c r="I83" i="1"/>
  <c r="F83" i="1"/>
  <c r="I82" i="1"/>
  <c r="F82" i="1"/>
  <c r="K81" i="1"/>
  <c r="J81" i="1"/>
  <c r="I81" i="1" s="1"/>
  <c r="H81" i="1"/>
  <c r="F81" i="1" s="1"/>
  <c r="G81" i="1"/>
  <c r="K80" i="1"/>
  <c r="G80" i="1"/>
  <c r="I79" i="1"/>
  <c r="F79" i="1"/>
  <c r="I78" i="1"/>
  <c r="F78" i="1"/>
  <c r="K77" i="1"/>
  <c r="J77" i="1"/>
  <c r="I77" i="1" s="1"/>
  <c r="H77" i="1"/>
  <c r="F77" i="1" s="1"/>
  <c r="G77" i="1"/>
  <c r="I76" i="1"/>
  <c r="F76" i="1"/>
  <c r="I75" i="1"/>
  <c r="F75" i="1"/>
  <c r="K74" i="1"/>
  <c r="J74" i="1"/>
  <c r="H74" i="1"/>
  <c r="G74" i="1"/>
  <c r="F74" i="1"/>
  <c r="I73" i="1"/>
  <c r="F73" i="1"/>
  <c r="I72" i="1"/>
  <c r="F72" i="1"/>
  <c r="K71" i="1"/>
  <c r="J71" i="1"/>
  <c r="I71" i="1" s="1"/>
  <c r="H71" i="1"/>
  <c r="F71" i="1" s="1"/>
  <c r="G71" i="1"/>
  <c r="K70" i="1"/>
  <c r="G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K62" i="1"/>
  <c r="K61" i="1" s="1"/>
  <c r="J62" i="1"/>
  <c r="I62" i="1" s="1"/>
  <c r="H62" i="1"/>
  <c r="G62" i="1"/>
  <c r="G61" i="1" s="1"/>
  <c r="H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K47" i="1"/>
  <c r="J47" i="1"/>
  <c r="I47" i="1" s="1"/>
  <c r="H47" i="1"/>
  <c r="F47" i="1" s="1"/>
  <c r="G47" i="1"/>
  <c r="I46" i="1"/>
  <c r="F46" i="1"/>
  <c r="I45" i="1"/>
  <c r="F45" i="1"/>
  <c r="I44" i="1"/>
  <c r="F44" i="1"/>
  <c r="I43" i="1"/>
  <c r="F43" i="1"/>
  <c r="I42" i="1"/>
  <c r="F42" i="1"/>
  <c r="I41" i="1"/>
  <c r="F41" i="1"/>
  <c r="K40" i="1"/>
  <c r="J40" i="1"/>
  <c r="H40" i="1"/>
  <c r="F40" i="1" s="1"/>
  <c r="I39" i="1"/>
  <c r="F39" i="1"/>
  <c r="I38" i="1"/>
  <c r="F38" i="1"/>
  <c r="I37" i="1"/>
  <c r="F37" i="1"/>
  <c r="I36" i="1"/>
  <c r="F36" i="1"/>
  <c r="I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K22" i="1"/>
  <c r="J22" i="1"/>
  <c r="I22" i="1" s="1"/>
  <c r="H22" i="1"/>
  <c r="G22" i="1"/>
  <c r="F22" i="1" s="1"/>
  <c r="I21" i="1"/>
  <c r="F21" i="1"/>
  <c r="I20" i="1"/>
  <c r="F20" i="1"/>
  <c r="K19" i="1"/>
  <c r="J19" i="1"/>
  <c r="I19" i="1" s="1"/>
  <c r="H19" i="1"/>
  <c r="G19" i="1"/>
  <c r="F19" i="1" s="1"/>
  <c r="I18" i="1"/>
  <c r="F18" i="1"/>
  <c r="K17" i="1"/>
  <c r="G17" i="1"/>
  <c r="I16" i="1"/>
  <c r="F16" i="1"/>
  <c r="K15" i="1"/>
  <c r="K14" i="1" s="1"/>
  <c r="J15" i="1"/>
  <c r="I15" i="1" s="1"/>
  <c r="H15" i="1"/>
  <c r="G15" i="1"/>
  <c r="G14" i="1" s="1"/>
  <c r="H14" i="1"/>
  <c r="I10" i="1"/>
  <c r="F10" i="1"/>
  <c r="I9" i="1"/>
  <c r="F9" i="1"/>
  <c r="I8" i="1"/>
  <c r="F8" i="1"/>
  <c r="F7" i="1"/>
  <c r="K6" i="1"/>
  <c r="H6" i="1"/>
  <c r="G6" i="1"/>
  <c r="F6" i="1" s="1"/>
  <c r="N6" i="1"/>
  <c r="L8" i="1"/>
  <c r="L9" i="1"/>
  <c r="L10" i="1"/>
  <c r="M15" i="1"/>
  <c r="M14" i="1" s="1"/>
  <c r="N15" i="1"/>
  <c r="N14" i="1" s="1"/>
  <c r="L16" i="1"/>
  <c r="L18" i="1"/>
  <c r="M19" i="1"/>
  <c r="N19" i="1"/>
  <c r="L20" i="1"/>
  <c r="L21" i="1"/>
  <c r="M22" i="1"/>
  <c r="N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M40" i="1"/>
  <c r="N40" i="1"/>
  <c r="L41" i="1"/>
  <c r="L42" i="1"/>
  <c r="L43" i="1"/>
  <c r="L44" i="1"/>
  <c r="L45" i="1"/>
  <c r="L46" i="1"/>
  <c r="L47" i="1"/>
  <c r="N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M62" i="1"/>
  <c r="M61" i="1" s="1"/>
  <c r="N62" i="1"/>
  <c r="N61" i="1" s="1"/>
  <c r="L63" i="1"/>
  <c r="L64" i="1"/>
  <c r="L65" i="1"/>
  <c r="L66" i="1"/>
  <c r="L67" i="1"/>
  <c r="L68" i="1"/>
  <c r="L69" i="1"/>
  <c r="M71" i="1"/>
  <c r="N71" i="1"/>
  <c r="L72" i="1"/>
  <c r="L73" i="1"/>
  <c r="M74" i="1"/>
  <c r="L74" i="1" s="1"/>
  <c r="N74" i="1"/>
  <c r="L75" i="1"/>
  <c r="L76" i="1"/>
  <c r="M77" i="1"/>
  <c r="N77" i="1"/>
  <c r="L77" i="1" s="1"/>
  <c r="L78" i="1"/>
  <c r="L79" i="1"/>
  <c r="M81" i="1"/>
  <c r="N81" i="1"/>
  <c r="L82" i="1"/>
  <c r="L83" i="1"/>
  <c r="M84" i="1"/>
  <c r="N84" i="1"/>
  <c r="L85" i="1"/>
  <c r="L86" i="1"/>
  <c r="M87" i="1"/>
  <c r="L87" i="1" s="1"/>
  <c r="N87" i="1"/>
  <c r="L88" i="1"/>
  <c r="L89" i="1"/>
  <c r="L91" i="1"/>
  <c r="M92" i="1"/>
  <c r="M90" i="1" s="1"/>
  <c r="L90" i="1" s="1"/>
  <c r="N92" i="1"/>
  <c r="N90" i="1" s="1"/>
  <c r="L93" i="1"/>
  <c r="L94" i="1"/>
  <c r="L95" i="1"/>
  <c r="M11" i="2"/>
  <c r="M13" i="2"/>
  <c r="L22" i="2"/>
  <c r="M22" i="2" s="1"/>
  <c r="L21" i="2"/>
  <c r="M21" i="2" s="1"/>
  <c r="L20" i="2"/>
  <c r="M20" i="2" s="1"/>
  <c r="L19" i="2"/>
  <c r="M19" i="2" s="1"/>
  <c r="K23" i="2"/>
  <c r="L15" i="2"/>
  <c r="M15" i="2" s="1"/>
  <c r="L14" i="2"/>
  <c r="M14" i="2" s="1"/>
  <c r="L12" i="2"/>
  <c r="M12" i="2" s="1"/>
  <c r="L10" i="2"/>
  <c r="M10" i="2" s="1"/>
  <c r="L9" i="2"/>
  <c r="M9" i="2" s="1"/>
  <c r="L8" i="2"/>
  <c r="M8" i="2" s="1"/>
  <c r="L7" i="2"/>
  <c r="M7" i="2" s="1"/>
  <c r="L6" i="2"/>
  <c r="M6" i="2" s="1"/>
  <c r="L4" i="2"/>
  <c r="M4" i="2" s="1"/>
  <c r="G22" i="2"/>
  <c r="H22" i="2" s="1"/>
  <c r="I22" i="2" s="1"/>
  <c r="G21" i="2"/>
  <c r="H21" i="2" s="1"/>
  <c r="I21" i="2" s="1"/>
  <c r="G20" i="2"/>
  <c r="H20" i="2" s="1"/>
  <c r="I20" i="2" s="1"/>
  <c r="G19" i="2"/>
  <c r="C16" i="2"/>
  <c r="H15" i="2"/>
  <c r="D15" i="2"/>
  <c r="E15" i="2" s="1"/>
  <c r="G14" i="2"/>
  <c r="H14" i="2" s="1"/>
  <c r="D14" i="2"/>
  <c r="E14" i="2" s="1"/>
  <c r="I13" i="2"/>
  <c r="G13" i="2"/>
  <c r="K16" i="2" s="1"/>
  <c r="D13" i="2"/>
  <c r="E13" i="2" s="1"/>
  <c r="G12" i="2"/>
  <c r="H12" i="2" s="1"/>
  <c r="I12" i="2" s="1"/>
  <c r="D11" i="2"/>
  <c r="G10" i="2"/>
  <c r="H10" i="2" s="1"/>
  <c r="I10" i="2" s="1"/>
  <c r="D10" i="2"/>
  <c r="E10" i="2" s="1"/>
  <c r="H9" i="2"/>
  <c r="E9" i="2"/>
  <c r="H8" i="2"/>
  <c r="I8" i="2" s="1"/>
  <c r="H7" i="2"/>
  <c r="I7" i="2" s="1"/>
  <c r="H6" i="2"/>
  <c r="I6" i="2" s="1"/>
  <c r="G5" i="2"/>
  <c r="H5" i="2" s="1"/>
  <c r="D5" i="2"/>
  <c r="E5" i="2" s="1"/>
  <c r="G4" i="2"/>
  <c r="H4" i="2" s="1"/>
  <c r="I4" i="2" s="1"/>
  <c r="E4" i="2"/>
  <c r="L22" i="1" l="1"/>
  <c r="M80" i="1"/>
  <c r="N70" i="1"/>
  <c r="N17" i="1"/>
  <c r="L19" i="1"/>
  <c r="F61" i="1"/>
  <c r="L92" i="1"/>
  <c r="N80" i="1"/>
  <c r="L81" i="1"/>
  <c r="M70" i="1"/>
  <c r="L40" i="1"/>
  <c r="F15" i="1"/>
  <c r="K13" i="1"/>
  <c r="K11" i="1" s="1"/>
  <c r="J17" i="1"/>
  <c r="I17" i="1" s="1"/>
  <c r="H17" i="1"/>
  <c r="F17" i="1" s="1"/>
  <c r="I40" i="1"/>
  <c r="F62" i="1"/>
  <c r="J70" i="1"/>
  <c r="I70" i="1" s="1"/>
  <c r="I74" i="1"/>
  <c r="J80" i="1"/>
  <c r="I80" i="1" s="1"/>
  <c r="I84" i="1"/>
  <c r="G90" i="1"/>
  <c r="F90" i="1" s="1"/>
  <c r="J90" i="1"/>
  <c r="I90" i="1" s="1"/>
  <c r="D16" i="2"/>
  <c r="L23" i="2"/>
  <c r="M23" i="2" s="1"/>
  <c r="G16" i="2"/>
  <c r="M17" i="1"/>
  <c r="M13" i="1" s="1"/>
  <c r="L15" i="1"/>
  <c r="F14" i="1"/>
  <c r="G13" i="1"/>
  <c r="J14" i="1"/>
  <c r="J61" i="1"/>
  <c r="I61" i="1" s="1"/>
  <c r="H70" i="1"/>
  <c r="F70" i="1" s="1"/>
  <c r="H80" i="1"/>
  <c r="F80" i="1" s="1"/>
  <c r="L70" i="1"/>
  <c r="L80" i="1"/>
  <c r="L14" i="1"/>
  <c r="N13" i="1"/>
  <c r="N11" i="1" s="1"/>
  <c r="L61" i="1"/>
  <c r="L71" i="1"/>
  <c r="L84" i="1"/>
  <c r="L62" i="1"/>
  <c r="L5" i="2"/>
  <c r="G23" i="2"/>
  <c r="H19" i="2"/>
  <c r="I19" i="2" s="1"/>
  <c r="E11" i="2"/>
  <c r="E16" i="2" s="1"/>
  <c r="L16" i="2" l="1"/>
  <c r="M5" i="2"/>
  <c r="M16" i="2" s="1"/>
  <c r="L17" i="1"/>
  <c r="G11" i="1"/>
  <c r="I14" i="1"/>
  <c r="J13" i="1"/>
  <c r="H13" i="1"/>
  <c r="H11" i="1" s="1"/>
  <c r="M11" i="1"/>
  <c r="L13" i="1"/>
  <c r="H23" i="2"/>
  <c r="H16" i="2"/>
  <c r="I13" i="1" l="1"/>
  <c r="J11" i="1"/>
  <c r="F13" i="1"/>
  <c r="F11" i="1"/>
  <c r="L11" i="1"/>
  <c r="M7" i="1"/>
  <c r="J7" i="1" l="1"/>
  <c r="I11" i="1"/>
  <c r="M6" i="1"/>
  <c r="L6" i="1" s="1"/>
  <c r="L7" i="1"/>
  <c r="J6" i="1" l="1"/>
  <c r="I6" i="1" s="1"/>
  <c r="I7" i="1"/>
</calcChain>
</file>

<file path=xl/sharedStrings.xml><?xml version="1.0" encoding="utf-8"?>
<sst xmlns="http://schemas.openxmlformats.org/spreadsheetml/2006/main" count="225" uniqueCount="174">
  <si>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</si>
  <si>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</si>
  <si>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</si>
  <si>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</si>
  <si>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</si>
  <si>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</si>
  <si>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</si>
  <si>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</si>
  <si>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</si>
  <si>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</si>
  <si>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</si>
  <si>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</si>
  <si>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</si>
  <si>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</si>
  <si>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</si>
  <si>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</si>
  <si>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</si>
  <si>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</si>
  <si>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</si>
  <si>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</si>
  <si>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</si>
  <si>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</si>
  <si>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</si>
  <si>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</si>
  <si>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</si>
  <si>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</si>
  <si>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</si>
  <si>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</si>
  <si>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</si>
  <si>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</si>
  <si>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</si>
  <si>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</si>
  <si>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</si>
  <si>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</si>
  <si>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</si>
  <si>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</si>
  <si>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</si>
  <si>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</si>
  <si>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</si>
  <si>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</si>
  <si>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</si>
  <si>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</si>
  <si>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</si>
  <si>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</si>
  <si>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</si>
  <si>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</si>
  <si>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</si>
  <si>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</si>
  <si>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</si>
  <si>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</si>
  <si>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</si>
  <si>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</si>
  <si>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</si>
  <si>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</si>
  <si>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</si>
  <si>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</si>
  <si>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</si>
  <si>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</si>
  <si>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</si>
  <si>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</si>
  <si>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</si>
  <si>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</si>
  <si>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</si>
  <si>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</si>
  <si>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</si>
  <si>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</si>
  <si>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</si>
  <si>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</si>
  <si>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</si>
  <si>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</si>
  <si>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</si>
  <si>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</si>
  <si>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</si>
  <si>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</si>
  <si>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</si>
  <si>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</si>
  <si>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</si>
  <si>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</si>
  <si>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</si>
  <si>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</si>
  <si>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</si>
  <si>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</si>
  <si>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</si>
  <si>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</si>
  <si>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</si>
  <si>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</si>
  <si>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</si>
  <si>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</si>
  <si>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</si>
  <si>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</si>
  <si>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</si>
  <si>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</si>
  <si>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</si>
  <si>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</si>
  <si>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</si>
  <si>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</si>
  <si>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</si>
  <si>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</si>
  <si>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</si>
  <si>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</si>
  <si>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</si>
  <si>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</si>
  <si>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</si>
  <si>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</si>
  <si>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</si>
  <si>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</si>
  <si>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</si>
  <si>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</si>
  <si>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</si>
  <si>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</si>
  <si>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</si>
  <si>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</si>
  <si>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</si>
  <si>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</si>
  <si>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</si>
  <si>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</si>
  <si>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</si>
  <si>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</si>
  <si>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</si>
  <si>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</si>
  <si>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</si>
  <si>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</si>
  <si>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</si>
  <si>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</si>
  <si>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</si>
  <si>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r>
      <t xml:space="preserve">ა.ა.ი.პ. </t>
    </r>
    <r>
      <rPr>
        <sz val="11"/>
        <color theme="1"/>
        <rFont val="Body Font"/>
        <charset val="1"/>
      </rPr>
      <t xml:space="preserve">-------------------------------------------------------------------  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</si>
  <si>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r>
      <t xml:space="preserve">ა(ა)ი.პ.   </t>
    </r>
    <r>
      <rPr>
        <sz val="10"/>
        <rFont val="Sylfaen"/>
        <family val="1"/>
        <charset val="204"/>
      </rPr>
      <t>-----------------------------------------------------------------------------</t>
    </r>
    <r>
      <rPr>
        <b/>
        <sz val="10"/>
        <rFont val="Sylfaen"/>
        <family val="1"/>
        <charset val="204"/>
      </rPr>
      <t>-</t>
    </r>
  </si>
  <si>
    <t xml:space="preserve"> </t>
  </si>
  <si>
    <t>2024 წელი</t>
  </si>
  <si>
    <t>2025 წელი</t>
  </si>
  <si>
    <t>დანართი N1</t>
  </si>
  <si>
    <t>2024 წლის ფაქტიური</t>
  </si>
  <si>
    <t>2025 წლის დაზუსტებული გეგმა</t>
  </si>
  <si>
    <t>2026 წლის გეგმა (პროექტი)</t>
  </si>
  <si>
    <t>2026 წელი</t>
  </si>
  <si>
    <t>აპრილი</t>
  </si>
  <si>
    <t>მარტი</t>
  </si>
  <si>
    <t>ივნისი</t>
  </si>
  <si>
    <t>ივლისი</t>
  </si>
  <si>
    <t>მაისი</t>
  </si>
  <si>
    <t>მაისი-ოქტომბერი</t>
  </si>
  <si>
    <t>9 აპრილი</t>
  </si>
  <si>
    <t>,,მოაზროვნე"</t>
  </si>
  <si>
    <t>,,რა სამშობლო მქონია"</t>
  </si>
  <si>
    <t>,,ძველი დიდების ნაკვალევზე"</t>
  </si>
  <si>
    <t>,,ვკითხულობთ თანამედროვე მწერლობას"</t>
  </si>
  <si>
    <t>სარვამარტო ღონისძიება</t>
  </si>
  <si>
    <t>დედა ენის დღე</t>
  </si>
  <si>
    <t>საზაფხულო ბანაკი</t>
  </si>
  <si>
    <t>საბავშვო კინო ჩვენებები</t>
  </si>
  <si>
    <t>სხვა არაგეგმიური ღონისძიებები</t>
  </si>
  <si>
    <t>საბავშვო სპექტაკლი</t>
  </si>
  <si>
    <t>2024წელი</t>
  </si>
  <si>
    <t>ახალგაზრდული</t>
  </si>
  <si>
    <t>დირექტორი</t>
  </si>
  <si>
    <t>ბუღალტერი</t>
  </si>
  <si>
    <t>საქმის წარმოების მენეჯერი</t>
  </si>
  <si>
    <t>ჰუმანიტარული ღონისძიებების მენეჯერი</t>
  </si>
  <si>
    <t>PR მენეჯერი</t>
  </si>
  <si>
    <t>ორგანიზატორი</t>
  </si>
  <si>
    <t>წრის ხელმძღვანელი</t>
  </si>
  <si>
    <t>სპეციალისტი</t>
  </si>
  <si>
    <t>შესყიდვების სპეციალისტი</t>
  </si>
  <si>
    <t>წამყვანი სპეციალისტი</t>
  </si>
  <si>
    <t>დამლაგებელი</t>
  </si>
  <si>
    <t>კომენდანტი</t>
  </si>
  <si>
    <t xml:space="preserve">სულ </t>
  </si>
  <si>
    <t>თანამდებობა</t>
  </si>
  <si>
    <t>შტატგარეშე თანამშრომელი</t>
  </si>
  <si>
    <t xml:space="preserve">დირექტორი                      ს.ბოჭორიშვილი    </t>
  </si>
  <si>
    <t>ბუღალტერი:                   თ.ენუქიძე</t>
  </si>
  <si>
    <t>5000დასამატებელია</t>
  </si>
  <si>
    <t xml:space="preserve">2025 წელი </t>
  </si>
  <si>
    <t xml:space="preserve">2026 წელი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</si>
</sst>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2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sz val="10"/>
      <name val="Sylfaen"/>
      <family val="1"/>
      <charset val="204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b/>
      <sz val="11"/>
      <color theme="1"/>
      <name val="Body Font"/>
    </font>
    <font>
      <b/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40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8" xfId="13" applyFont="1" applyBorder="1" applyAlignment="1">
      <alignment vertical="center" wrapText="1"/>
    </xf>
    <xf numFmtId="0" fontId="11" fillId="0" borderId="8" xfId="13" applyFont="1" applyBorder="1" applyAlignment="1">
      <alignment vertical="center" wrapText="1"/>
    </xf>
    <xf numFmtId="0" fontId="12" fillId="0" borderId="8" xfId="13" applyFont="1" applyBorder="1" applyAlignment="1">
      <alignment vertical="center" wrapText="1"/>
    </xf>
    <xf numFmtId="0" fontId="13" fillId="0" borderId="8" xfId="13" applyFont="1" applyBorder="1" applyAlignment="1">
      <alignment horizontal="left" vertical="center" wrapText="1" indent="2"/>
    </xf>
    <xf numFmtId="0" fontId="15" fillId="0" borderId="8" xfId="13" applyFont="1" applyBorder="1" applyAlignment="1">
      <alignment horizontal="left" vertical="center" wrapText="1" indent="3"/>
    </xf>
    <xf numFmtId="0" fontId="15" fillId="0" borderId="8" xfId="13" applyFont="1" applyBorder="1" applyAlignment="1">
      <alignment horizontal="center" vertical="center" wrapText="1"/>
    </xf>
    <xf numFmtId="0" fontId="15" fillId="0" borderId="8" xfId="13" applyFont="1" applyBorder="1" applyAlignment="1">
      <alignment vertical="center" wrapText="1"/>
    </xf>
    <xf numFmtId="0" fontId="11" fillId="2" borderId="8" xfId="13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Border="1" applyAlignment="1">
      <alignment horizontal="left" vertical="center" wrapText="1" indent="1"/>
    </xf>
    <xf numFmtId="2" fontId="13" fillId="0" borderId="0" xfId="13" applyNumberFormat="1" applyFont="1" applyBorder="1" applyAlignment="1">
      <alignment horizontal="left" vertical="center" wrapText="1" indent="2"/>
    </xf>
    <xf numFmtId="2" fontId="15" fillId="0" borderId="0" xfId="13" applyNumberFormat="1" applyFont="1" applyBorder="1" applyAlignment="1">
      <alignment horizontal="left" vertical="center" wrapText="1" indent="3"/>
    </xf>
    <xf numFmtId="2" fontId="11" fillId="0" borderId="0" xfId="13" applyNumberFormat="1" applyFont="1" applyBorder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8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8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6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8" xfId="14" applyNumberFormat="1" applyFont="1" applyFill="1" applyBorder="1" applyAlignment="1" applyProtection="1">
      <alignment horizontal="right" vertical="center" wrapText="1"/>
    </xf>
    <xf numFmtId="167" fontId="10" fillId="0" borderId="8" xfId="14" applyNumberFormat="1" applyFont="1" applyFill="1" applyBorder="1" applyAlignment="1" applyProtection="1">
      <alignment horizontal="right" vertical="center" wrapText="1"/>
    </xf>
    <xf numFmtId="167" fontId="10" fillId="0" borderId="8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8" xfId="14" applyNumberFormat="1" applyFont="1" applyFill="1" applyBorder="1" applyAlignment="1" applyProtection="1">
      <alignment horizontal="right" vertical="center" wrapText="1"/>
    </xf>
    <xf numFmtId="167" fontId="19" fillId="0" borderId="8" xfId="14" applyNumberFormat="1" applyFont="1" applyFill="1" applyBorder="1" applyAlignment="1" applyProtection="1">
      <alignment horizontal="right" vertical="center" wrapText="1"/>
    </xf>
    <xf numFmtId="167" fontId="14" fillId="0" borderId="8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0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8" xfId="14" applyNumberFormat="1" applyFont="1" applyFill="1" applyBorder="1" applyAlignment="1" applyProtection="1">
      <alignment horizontal="right" vertical="center" wrapText="1"/>
    </xf>
    <xf numFmtId="167" fontId="14" fillId="0" borderId="10" xfId="14" applyNumberFormat="1" applyFont="1" applyFill="1" applyBorder="1" applyAlignment="1" applyProtection="1">
      <alignment horizontal="right" vertical="center" wrapText="1"/>
    </xf>
    <xf numFmtId="167" fontId="15" fillId="0" borderId="8" xfId="14" applyNumberFormat="1" applyFont="1" applyFill="1" applyBorder="1" applyAlignment="1" applyProtection="1">
      <alignment horizontal="right" vertical="center" wrapText="1"/>
    </xf>
    <xf numFmtId="167" fontId="15" fillId="0" borderId="8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0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0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0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8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8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0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8" xfId="14" applyNumberFormat="1" applyFont="1" applyFill="1" applyBorder="1" applyAlignment="1" applyProtection="1">
      <alignment horizontal="right" vertical="center" wrapText="1"/>
    </xf>
    <xf numFmtId="167" fontId="9" fillId="0" borderId="10" xfId="14" applyNumberFormat="1" applyFont="1" applyFill="1" applyBorder="1" applyAlignment="1" applyProtection="1">
      <alignment horizontal="right" vertical="center" wrapText="1"/>
    </xf>
    <xf numFmtId="167" fontId="16" fillId="0" borderId="8" xfId="14" applyNumberFormat="1" applyFont="1" applyFill="1" applyBorder="1" applyAlignment="1" applyProtection="1">
      <alignment horizontal="right" vertical="center" wrapText="1"/>
    </xf>
    <xf numFmtId="167" fontId="16" fillId="0" borderId="10" xfId="14" applyNumberFormat="1" applyFont="1" applyFill="1" applyBorder="1" applyAlignment="1" applyProtection="1">
      <alignment horizontal="right" vertical="center" wrapText="1"/>
    </xf>
    <xf numFmtId="167" fontId="10" fillId="2" borderId="8" xfId="14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1" fontId="7" fillId="0" borderId="8" xfId="13" applyNumberFormat="1" applyFont="1" applyBorder="1" applyAlignment="1">
      <alignment vertical="center" wrapText="1"/>
    </xf>
    <xf numFmtId="1" fontId="7" fillId="0" borderId="8" xfId="13" applyNumberFormat="1" applyFont="1" applyBorder="1" applyAlignment="1">
      <alignment horizontal="left" vertical="center" wrapText="1" indent="2"/>
    </xf>
    <xf numFmtId="164" fontId="26" fillId="3" borderId="11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8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3" fontId="3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wrapText="1"/>
    </xf>
    <xf numFmtId="0" fontId="36" fillId="0" borderId="0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38" fillId="0" borderId="8" xfId="0" applyFont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/>
    <xf numFmtId="0" fontId="21" fillId="0" borderId="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39" fillId="0" borderId="8" xfId="0" applyFont="1" applyBorder="1"/>
    <xf numFmtId="0" fontId="40" fillId="0" borderId="10" xfId="0" applyFont="1" applyBorder="1"/>
    <xf numFmtId="0" fontId="40" fillId="0" borderId="10" xfId="0" applyFont="1" applyBorder="1" applyAlignment="1">
      <alignment wrapText="1"/>
    </xf>
    <xf numFmtId="0" fontId="41" fillId="0" borderId="17" xfId="0" applyFont="1" applyBorder="1"/>
    <xf numFmtId="0" fontId="39" fillId="0" borderId="13" xfId="0" applyFont="1" applyBorder="1"/>
    <xf numFmtId="0" fontId="0" fillId="0" borderId="31" xfId="0" applyBorder="1"/>
    <xf numFmtId="0" fontId="40" fillId="0" borderId="0" xfId="0" applyFont="1" applyFill="1" applyBorder="1"/>
    <xf numFmtId="164" fontId="8" fillId="0" borderId="0" xfId="0" applyNumberFormat="1" applyFont="1" applyAlignment="1">
      <alignment horizontal="center"/>
    </xf>
    <xf numFmtId="164" fontId="26" fillId="0" borderId="1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25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26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27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23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11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3" applyNumberFormat="1" applyFont="1" applyFill="1" applyBorder="1" applyAlignment="1" applyProtection="1">
      <alignment horizontal="center" vertical="center" wrapText="1"/>
      <protection locked="0"/>
    </xf>
    <xf numFmtId="2" fontId="32" fillId="0" borderId="21" xfId="2" applyNumberFormat="1" applyFont="1" applyFill="1" applyBorder="1" applyAlignment="1" applyProtection="1">
      <alignment horizontal="center" vertical="center"/>
      <protection locked="0"/>
    </xf>
    <xf numFmtId="2" fontId="32" fillId="0" borderId="14" xfId="2" applyNumberFormat="1" applyFont="1" applyFill="1" applyBorder="1" applyAlignment="1" applyProtection="1">
      <alignment horizontal="center" vertical="center"/>
      <protection locked="0"/>
    </xf>
    <xf numFmtId="164" fontId="31" fillId="0" borderId="13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10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22" xfId="15" applyNumberFormat="1" applyFont="1" applyFill="1" applyBorder="1" applyAlignment="1" applyProtection="1">
      <alignment horizontal="center" vertical="center" wrapText="1"/>
      <protection locked="0"/>
    </xf>
    <xf numFmtId="164" fontId="26" fillId="0" borderId="18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20" xfId="3" applyNumberFormat="1" applyFont="1" applyFill="1" applyBorder="1" applyAlignment="1" applyProtection="1">
      <alignment horizontal="center" vertical="center" wrapText="1"/>
      <protection locked="0"/>
    </xf>
    <xf numFmtId="164" fontId="31" fillId="0" borderId="8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6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3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7" xfId="15" applyNumberFormat="1" applyFont="1" applyFill="1" applyBorder="1" applyAlignment="1" applyProtection="1">
      <alignment horizontal="center" vertical="center" wrapText="1"/>
      <protection locked="0"/>
    </xf>
    <xf numFmtId="2" fontId="5" fillId="0" borderId="10" xfId="15" applyNumberFormat="1" applyFont="1" applyFill="1" applyBorder="1" applyAlignment="1" applyProtection="1">
      <alignment horizontal="center" vertical="center" wrapText="1"/>
      <protection locked="0"/>
    </xf>
    <xf numFmtId="0" fontId="22" fillId="0" borderId="18" xfId="15" applyFont="1" applyFill="1" applyBorder="1" applyAlignment="1" applyProtection="1">
      <alignment horizontal="center" vertical="center" wrapText="1"/>
      <protection locked="0"/>
    </xf>
    <xf numFmtId="0" fontId="22" fillId="0" borderId="19" xfId="15" applyFont="1" applyFill="1" applyBorder="1" applyAlignment="1" applyProtection="1">
      <alignment horizontal="center" vertical="center" wrapText="1"/>
      <protection locked="0"/>
    </xf>
    <xf numFmtId="0" fontId="22" fillId="0" borderId="20" xfId="15" applyFont="1" applyFill="1" applyBorder="1" applyAlignment="1" applyProtection="1">
      <alignment horizontal="center" vertical="center" wrapText="1"/>
      <protection locked="0"/>
    </xf>
    <xf numFmtId="0" fontId="22" fillId="0" borderId="9" xfId="15" applyFont="1" applyFill="1" applyBorder="1" applyAlignment="1" applyProtection="1">
      <alignment horizontal="center" vertical="center" wrapText="1"/>
      <protection locked="0"/>
    </xf>
    <xf numFmtId="0" fontId="22" fillId="0" borderId="0" xfId="15" applyFont="1" applyFill="1" applyBorder="1" applyAlignment="1" applyProtection="1">
      <alignment horizontal="center" vertical="center" wrapText="1"/>
      <protection locked="0"/>
    </xf>
    <xf numFmtId="0" fontId="22" fillId="0" borderId="4" xfId="15" applyFont="1" applyFill="1" applyBorder="1" applyAlignment="1" applyProtection="1">
      <alignment horizontal="center" vertical="center" wrapText="1"/>
      <protection locked="0"/>
    </xf>
    <xf numFmtId="0" fontId="22" fillId="0" borderId="5" xfId="15" applyFont="1" applyFill="1" applyBorder="1" applyAlignment="1" applyProtection="1">
      <alignment horizontal="center" vertical="center" wrapText="1"/>
      <protection locked="0"/>
    </xf>
    <xf numFmtId="0" fontId="22" fillId="0" borderId="14" xfId="15" applyFont="1" applyFill="1" applyBorder="1" applyAlignment="1" applyProtection="1">
      <alignment horizontal="center" vertical="center" wrapText="1"/>
      <protection locked="0"/>
    </xf>
    <xf numFmtId="0" fontId="22" fillId="0" borderId="15" xfId="15" applyFont="1" applyFill="1" applyBorder="1" applyAlignment="1" applyProtection="1">
      <alignment horizontal="center" vertical="center" wrapText="1"/>
      <protection locked="0"/>
    </xf>
    <xf numFmtId="0" fontId="22" fillId="0" borderId="13" xfId="15" applyFont="1" applyFill="1" applyBorder="1" applyAlignment="1" applyProtection="1">
      <alignment horizontal="center" vertical="center" wrapText="1"/>
      <protection locked="0"/>
    </xf>
    <xf numFmtId="0" fontId="22" fillId="0" borderId="17" xfId="15" applyFont="1" applyFill="1" applyBorder="1" applyAlignment="1" applyProtection="1">
      <alignment horizontal="center" vertical="center" wrapText="1"/>
      <protection locked="0"/>
    </xf>
    <xf numFmtId="0" fontId="22" fillId="0" borderId="10" xfId="15" applyFont="1" applyFill="1" applyBorder="1" applyAlignment="1" applyProtection="1">
      <alignment horizontal="center" vertical="center" wrapText="1"/>
      <protection locked="0"/>
    </xf>
    <xf numFmtId="0" fontId="22" fillId="0" borderId="13" xfId="13" applyFont="1" applyFill="1" applyBorder="1" applyAlignment="1">
      <alignment horizontal="center" vertical="center" wrapText="1"/>
    </xf>
    <xf numFmtId="0" fontId="22" fillId="0" borderId="17" xfId="13" applyFont="1" applyFill="1" applyBorder="1" applyAlignment="1">
      <alignment horizontal="center" vertical="center" wrapText="1"/>
    </xf>
    <xf numFmtId="0" fontId="22" fillId="0" borderId="10" xfId="13" applyFont="1" applyFill="1" applyBorder="1" applyAlignment="1">
      <alignment horizontal="center" vertical="center" wrapText="1"/>
    </xf>
    <xf numFmtId="0" fontId="33" fillId="4" borderId="12" xfId="0" applyFont="1" applyFill="1" applyBorder="1" applyAlignment="1" applyProtection="1">
      <alignment horizontal="center" vertical="center" textRotation="90" wrapText="1"/>
      <protection locked="0"/>
    </xf>
    <xf numFmtId="0" fontId="33" fillId="4" borderId="7" xfId="0" applyFont="1" applyFill="1" applyBorder="1" applyAlignment="1" applyProtection="1">
      <alignment horizontal="center" vertical="center" textRotation="90" wrapText="1"/>
      <protection locked="0"/>
    </xf>
    <xf numFmtId="0" fontId="33" fillId="4" borderId="31" xfId="0" applyFont="1" applyFill="1" applyBorder="1" applyAlignment="1" applyProtection="1">
      <alignment horizontal="center" vertical="center" textRotation="90" wrapText="1"/>
      <protection locked="0"/>
    </xf>
    <xf numFmtId="164" fontId="3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8" xfId="0" applyFont="1" applyFill="1" applyBorder="1" applyAlignment="1" applyProtection="1">
      <alignment horizontal="center" vertical="center" wrapText="1"/>
      <protection locked="0"/>
    </xf>
    <xf numFmtId="0" fontId="37" fillId="2" borderId="29" xfId="0" applyFont="1" applyFill="1" applyBorder="1" applyAlignment="1" applyProtection="1">
      <alignment horizontal="center" vertical="center" wrapText="1"/>
      <protection locked="0"/>
    </xf>
    <xf numFmtId="0" fontId="37" fillId="2" borderId="30" xfId="0" applyFont="1" applyFill="1" applyBorder="1" applyAlignment="1" applyProtection="1">
      <alignment horizontal="center" vertical="center" wrapText="1"/>
      <protection locked="0"/>
    </xf>
    <xf numFmtId="164" fontId="3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6" xfId="0" applyFont="1" applyFill="1" applyBorder="1" applyAlignment="1" applyProtection="1">
      <alignment horizontal="center" vertical="center" textRotation="90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3" fontId="33" fillId="4" borderId="13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31" xfId="0" applyFont="1" applyFill="1" applyBorder="1" applyAlignment="1" applyProtection="1">
      <alignment horizontal="center" vertical="center" textRotation="90" wrapText="1"/>
      <protection locked="0"/>
    </xf>
    <xf numFmtId="0" fontId="23" fillId="0" borderId="8" xfId="0" applyFont="1" applyBorder="1" applyAlignment="1">
      <alignment horizontal="center" vertical="center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topLeftCell="E10" workbookViewId="0">
      <selection activeCell="N31" sqref="N31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9.75" style="1" customWidth="1"/>
    <col min="6" max="6" width="11.375" style="19" customWidth="1"/>
    <col min="7" max="7" width="13.375" style="19" customWidth="1"/>
    <col min="8" max="8" width="12.5" style="19" customWidth="1"/>
    <col min="9" max="9" width="11.375" style="19" customWidth="1"/>
    <col min="10" max="10" width="13.5" style="19" customWidth="1"/>
    <col min="11" max="11" width="13.125" style="19" customWidth="1"/>
    <col min="12" max="12" width="11.375" style="19" customWidth="1"/>
    <col min="13" max="13" width="14.375" style="19" customWidth="1"/>
    <col min="14" max="14" width="14" style="19" customWidth="1"/>
    <col min="15" max="16384" width="9" style="1"/>
  </cols>
  <sheetData>
    <row r="1" spans="1:16" ht="20.25" customHeight="1">
      <c r="M1" s="86" t="s">
        <v>130</v>
      </c>
      <c r="N1" s="86"/>
    </row>
    <row r="2" spans="1:16" ht="28.5" customHeight="1">
      <c r="A2" s="96" t="s">
        <v>120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20.25" customHeight="1" thickBot="1">
      <c r="A3" s="109" t="s">
        <v>126</v>
      </c>
      <c r="B3" s="110"/>
      <c r="C3" s="110"/>
      <c r="D3" s="110"/>
      <c r="E3" s="111"/>
      <c r="F3" s="89" t="s">
        <v>131</v>
      </c>
      <c r="G3" s="90"/>
      <c r="H3" s="91"/>
      <c r="I3" s="98" t="s">
        <v>132</v>
      </c>
      <c r="J3" s="99"/>
      <c r="K3" s="100"/>
      <c r="L3" s="104" t="s">
        <v>133</v>
      </c>
      <c r="M3" s="104"/>
      <c r="N3" s="104"/>
    </row>
    <row r="4" spans="1:16" ht="22.5" customHeight="1" thickBot="1">
      <c r="A4" s="112"/>
      <c r="B4" s="113"/>
      <c r="C4" s="113"/>
      <c r="D4" s="113"/>
      <c r="E4" s="114"/>
      <c r="F4" s="92" t="s">
        <v>0</v>
      </c>
      <c r="G4" s="94" t="s">
        <v>1</v>
      </c>
      <c r="H4" s="95"/>
      <c r="I4" s="101" t="s">
        <v>0</v>
      </c>
      <c r="J4" s="102" t="s">
        <v>1</v>
      </c>
      <c r="K4" s="103"/>
      <c r="L4" s="105" t="s">
        <v>0</v>
      </c>
      <c r="M4" s="87" t="s">
        <v>1</v>
      </c>
      <c r="N4" s="88"/>
      <c r="P4" s="1" t="s">
        <v>127</v>
      </c>
    </row>
    <row r="5" spans="1:16" s="7" customFormat="1" ht="101.25" customHeight="1">
      <c r="A5" s="115"/>
      <c r="B5" s="116"/>
      <c r="C5" s="116"/>
      <c r="D5" s="116"/>
      <c r="E5" s="117"/>
      <c r="F5" s="93"/>
      <c r="G5" s="61" t="s">
        <v>108</v>
      </c>
      <c r="H5" s="62" t="s">
        <v>2</v>
      </c>
      <c r="I5" s="93"/>
      <c r="J5" s="61" t="s">
        <v>108</v>
      </c>
      <c r="K5" s="62" t="s">
        <v>2</v>
      </c>
      <c r="L5" s="92"/>
      <c r="M5" s="61" t="s">
        <v>108</v>
      </c>
      <c r="N5" s="62" t="s">
        <v>2</v>
      </c>
    </row>
    <row r="6" spans="1:16" s="7" customFormat="1" ht="50.25" customHeight="1">
      <c r="A6" s="118" t="s">
        <v>116</v>
      </c>
      <c r="B6" s="119"/>
      <c r="C6" s="119"/>
      <c r="D6" s="119"/>
      <c r="E6" s="120"/>
      <c r="F6" s="28">
        <f t="shared" ref="F6:F10" si="0">G6+H6</f>
        <v>236</v>
      </c>
      <c r="G6" s="31">
        <f>G8+G7+G9+G10</f>
        <v>235</v>
      </c>
      <c r="H6" s="31">
        <f>H8+H8+H9+H10</f>
        <v>1</v>
      </c>
      <c r="I6" s="28">
        <f t="shared" ref="I6:I11" si="1">J6+K6</f>
        <v>332.77400000000006</v>
      </c>
      <c r="J6" s="31">
        <f>J8+J7+J9+J10</f>
        <v>329.15000000000003</v>
      </c>
      <c r="K6" s="31">
        <f>K8+K7+K9+K10</f>
        <v>3.6240000000000001</v>
      </c>
      <c r="L6" s="28">
        <f t="shared" ref="L6:L11" si="2">M6+N6</f>
        <v>360</v>
      </c>
      <c r="M6" s="31">
        <f>M8+M7+M9+M10</f>
        <v>357</v>
      </c>
      <c r="N6" s="31">
        <f>N8+N8+N9+N10</f>
        <v>3</v>
      </c>
    </row>
    <row r="7" spans="1:16" s="7" customFormat="1" ht="33" customHeight="1">
      <c r="A7" s="118" t="s">
        <v>117</v>
      </c>
      <c r="B7" s="119"/>
      <c r="C7" s="119"/>
      <c r="D7" s="119"/>
      <c r="E7" s="120"/>
      <c r="F7" s="28">
        <f t="shared" si="0"/>
        <v>235</v>
      </c>
      <c r="G7" s="31">
        <v>235</v>
      </c>
      <c r="H7" s="29">
        <v>0</v>
      </c>
      <c r="I7" s="28">
        <f t="shared" si="1"/>
        <v>329.15000000000003</v>
      </c>
      <c r="J7" s="31">
        <f>J9+J8+J10+J11</f>
        <v>329.15000000000003</v>
      </c>
      <c r="K7" s="29">
        <v>0</v>
      </c>
      <c r="L7" s="28">
        <f t="shared" si="2"/>
        <v>357</v>
      </c>
      <c r="M7" s="31">
        <f>M9+M8+M10+M11</f>
        <v>357</v>
      </c>
      <c r="N7" s="29">
        <v>0</v>
      </c>
    </row>
    <row r="8" spans="1:16" s="7" customFormat="1" ht="33.75" customHeight="1">
      <c r="A8" s="118" t="s">
        <v>114</v>
      </c>
      <c r="B8" s="119"/>
      <c r="C8" s="119"/>
      <c r="D8" s="119"/>
      <c r="E8" s="120"/>
      <c r="F8" s="28">
        <f t="shared" si="0"/>
        <v>0</v>
      </c>
      <c r="G8" s="30">
        <v>0</v>
      </c>
      <c r="H8" s="30">
        <v>0</v>
      </c>
      <c r="I8" s="28">
        <f t="shared" si="1"/>
        <v>0</v>
      </c>
      <c r="J8" s="30">
        <v>0</v>
      </c>
      <c r="K8" s="30">
        <v>0</v>
      </c>
      <c r="L8" s="28">
        <f t="shared" si="2"/>
        <v>0</v>
      </c>
      <c r="M8" s="30">
        <v>0</v>
      </c>
      <c r="N8" s="30">
        <v>0</v>
      </c>
    </row>
    <row r="9" spans="1:16" s="7" customFormat="1" ht="50.25" customHeight="1">
      <c r="A9" s="118" t="s">
        <v>118</v>
      </c>
      <c r="B9" s="119"/>
      <c r="C9" s="119"/>
      <c r="D9" s="119"/>
      <c r="E9" s="120"/>
      <c r="F9" s="28">
        <f t="shared" si="0"/>
        <v>1</v>
      </c>
      <c r="G9" s="29">
        <v>0</v>
      </c>
      <c r="H9" s="31">
        <v>1</v>
      </c>
      <c r="I9" s="28">
        <f t="shared" si="1"/>
        <v>2</v>
      </c>
      <c r="J9" s="29">
        <v>0</v>
      </c>
      <c r="K9" s="29">
        <v>2</v>
      </c>
      <c r="L9" s="28">
        <f t="shared" si="2"/>
        <v>3</v>
      </c>
      <c r="M9" s="29">
        <v>0</v>
      </c>
      <c r="N9" s="29">
        <v>3</v>
      </c>
    </row>
    <row r="10" spans="1:16" s="7" customFormat="1" ht="50.25" customHeight="1">
      <c r="A10" s="118" t="s">
        <v>119</v>
      </c>
      <c r="B10" s="119"/>
      <c r="C10" s="119"/>
      <c r="D10" s="119"/>
      <c r="E10" s="120"/>
      <c r="F10" s="28">
        <f t="shared" si="0"/>
        <v>0</v>
      </c>
      <c r="G10" s="29">
        <v>0</v>
      </c>
      <c r="H10" s="29"/>
      <c r="I10" s="28">
        <f t="shared" si="1"/>
        <v>1.6240000000000001</v>
      </c>
      <c r="J10" s="29">
        <v>0</v>
      </c>
      <c r="K10" s="29">
        <v>1.6240000000000001</v>
      </c>
      <c r="L10" s="28">
        <f t="shared" si="2"/>
        <v>0</v>
      </c>
      <c r="M10" s="29">
        <v>0</v>
      </c>
      <c r="N10" s="29"/>
    </row>
    <row r="11" spans="1:16" ht="38.25" customHeight="1">
      <c r="A11" s="121" t="s">
        <v>109</v>
      </c>
      <c r="B11" s="122"/>
      <c r="C11" s="122"/>
      <c r="D11" s="122"/>
      <c r="E11" s="123"/>
      <c r="F11" s="31">
        <f>G11+H11</f>
        <v>239.02099999999999</v>
      </c>
      <c r="G11" s="31">
        <f>G13+G95</f>
        <v>238.02099999999999</v>
      </c>
      <c r="H11" s="31">
        <f>H13+H95</f>
        <v>1</v>
      </c>
      <c r="I11" s="31">
        <f t="shared" si="1"/>
        <v>332.77400000000006</v>
      </c>
      <c r="J11" s="31">
        <f>J13+J95</f>
        <v>329.15000000000003</v>
      </c>
      <c r="K11" s="31">
        <f>K13+K95</f>
        <v>3.6240000000000001</v>
      </c>
      <c r="L11" s="31">
        <f t="shared" si="2"/>
        <v>360</v>
      </c>
      <c r="M11" s="31">
        <f>M13+M95</f>
        <v>357</v>
      </c>
      <c r="N11" s="31">
        <f>N13+N95</f>
        <v>3</v>
      </c>
    </row>
    <row r="12" spans="1:16" ht="24" customHeight="1">
      <c r="A12" s="106" t="s">
        <v>115</v>
      </c>
      <c r="B12" s="107"/>
      <c r="C12" s="107"/>
      <c r="D12" s="108"/>
      <c r="E12" s="8" t="s">
        <v>3</v>
      </c>
      <c r="F12" s="32">
        <v>0</v>
      </c>
      <c r="G12" s="33"/>
      <c r="H12" s="33"/>
      <c r="I12" s="32">
        <v>0</v>
      </c>
      <c r="J12" s="33"/>
      <c r="K12" s="33"/>
      <c r="L12" s="32">
        <v>0</v>
      </c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 t="shared" ref="F13:F25" si="3">G13+H13</f>
        <v>236.821</v>
      </c>
      <c r="G13" s="32">
        <f>G14+G17+G60+G61+G69+G71+G80+G90</f>
        <v>235.821</v>
      </c>
      <c r="H13" s="32">
        <f>H14+H17+H60+H61+H69+H71+H80+H90</f>
        <v>1</v>
      </c>
      <c r="I13" s="32">
        <f t="shared" ref="I13:I25" si="4">J13+K13</f>
        <v>330.97400000000005</v>
      </c>
      <c r="J13" s="32">
        <f>J14+J17+J60+J61+J69+J71+J80+J90</f>
        <v>327.35000000000002</v>
      </c>
      <c r="K13" s="32">
        <f>K14+K17+K60+K61+K69+K71+K80+K90</f>
        <v>3.6240000000000001</v>
      </c>
      <c r="L13" s="32">
        <f t="shared" ref="L13:L25" si="5">M13+N13</f>
        <v>358</v>
      </c>
      <c r="M13" s="32">
        <f>M14+M17+M60+M61+M69+M71+M80+M90</f>
        <v>355</v>
      </c>
      <c r="N13" s="32">
        <f>N14+N17+N60+N61+N69+N71+N80+N90</f>
        <v>3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si="3"/>
        <v>165</v>
      </c>
      <c r="G14" s="34">
        <f>G15</f>
        <v>165</v>
      </c>
      <c r="H14" s="34">
        <f>H15</f>
        <v>0</v>
      </c>
      <c r="I14" s="34">
        <f t="shared" si="4"/>
        <v>220.54499999999999</v>
      </c>
      <c r="J14" s="34">
        <f>J15</f>
        <v>220.54499999999999</v>
      </c>
      <c r="K14" s="34">
        <f>K15</f>
        <v>0</v>
      </c>
      <c r="L14" s="34">
        <f t="shared" si="5"/>
        <v>254.60499999999999</v>
      </c>
      <c r="M14" s="34">
        <f>M15</f>
        <v>254.60499999999999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3"/>
        <v>165</v>
      </c>
      <c r="G15" s="34">
        <f>G16</f>
        <v>165</v>
      </c>
      <c r="H15" s="34">
        <f>H16</f>
        <v>0</v>
      </c>
      <c r="I15" s="34">
        <f t="shared" si="4"/>
        <v>220.54499999999999</v>
      </c>
      <c r="J15" s="34">
        <f>J16</f>
        <v>220.54499999999999</v>
      </c>
      <c r="K15" s="34">
        <f>K16</f>
        <v>0</v>
      </c>
      <c r="L15" s="34">
        <f t="shared" si="5"/>
        <v>254.60499999999999</v>
      </c>
      <c r="M15" s="34">
        <f>M16</f>
        <v>254.60499999999999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3"/>
        <v>165</v>
      </c>
      <c r="G16" s="34">
        <v>165</v>
      </c>
      <c r="H16" s="34">
        <v>0</v>
      </c>
      <c r="I16" s="34">
        <f>J16+K16</f>
        <v>220.54499999999999</v>
      </c>
      <c r="J16" s="34">
        <v>220.54499999999999</v>
      </c>
      <c r="K16" s="34">
        <v>0</v>
      </c>
      <c r="L16" s="34">
        <f>M16+N16</f>
        <v>254.60499999999999</v>
      </c>
      <c r="M16" s="34">
        <v>254.60499999999999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3"/>
        <v>71.820999999999998</v>
      </c>
      <c r="G17" s="34">
        <f>G18+G19+G22+G36+G37+G38+G39+G40+G47</f>
        <v>70.820999999999998</v>
      </c>
      <c r="H17" s="34">
        <f>H18+H19+H22+H36+H37+H38+H39+H40+H47</f>
        <v>1</v>
      </c>
      <c r="I17" s="34">
        <f t="shared" si="4"/>
        <v>110.429</v>
      </c>
      <c r="J17" s="34">
        <f>J18+J19+J22+J36+J37+J38+J39+J40+J47</f>
        <v>106.80500000000001</v>
      </c>
      <c r="K17" s="34">
        <f>K18+K19+K22+K36+K37+K38+K39+K40+K47</f>
        <v>3.6240000000000001</v>
      </c>
      <c r="L17" s="34">
        <f t="shared" si="5"/>
        <v>103.395</v>
      </c>
      <c r="M17" s="34">
        <f>M18+M19+M22+M36+M37+M38+M39+M40+M47</f>
        <v>100.395</v>
      </c>
      <c r="N17" s="34">
        <f>N18+N19+N22+N36+N37+N38+N39+N40+N47</f>
        <v>3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3"/>
        <v>34.44</v>
      </c>
      <c r="G18" s="36">
        <v>34.44</v>
      </c>
      <c r="H18" s="37">
        <v>0</v>
      </c>
      <c r="I18" s="35">
        <f t="shared" si="4"/>
        <v>45.972999999999999</v>
      </c>
      <c r="J18" s="36">
        <v>45.972999999999999</v>
      </c>
      <c r="K18" s="37">
        <v>0</v>
      </c>
      <c r="L18" s="35">
        <f t="shared" si="5"/>
        <v>53.16</v>
      </c>
      <c r="M18" s="36">
        <v>53.16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3"/>
        <v>0.3</v>
      </c>
      <c r="G19" s="38">
        <f>G20+G21</f>
        <v>0.3</v>
      </c>
      <c r="H19" s="38">
        <f>H20+H21</f>
        <v>0</v>
      </c>
      <c r="I19" s="35">
        <f t="shared" si="4"/>
        <v>2</v>
      </c>
      <c r="J19" s="38">
        <f>J20+J21</f>
        <v>2</v>
      </c>
      <c r="K19" s="38">
        <f>K20+K21</f>
        <v>0</v>
      </c>
      <c r="L19" s="35">
        <f t="shared" si="5"/>
        <v>1.5</v>
      </c>
      <c r="M19" s="38">
        <f>M20+M21</f>
        <v>1.5</v>
      </c>
      <c r="N19" s="38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3"/>
        <v>0.3</v>
      </c>
      <c r="G20" s="41">
        <v>0.3</v>
      </c>
      <c r="H20" s="42">
        <v>0</v>
      </c>
      <c r="I20" s="40">
        <f t="shared" si="4"/>
        <v>1</v>
      </c>
      <c r="J20" s="41">
        <v>1</v>
      </c>
      <c r="K20" s="42">
        <v>0</v>
      </c>
      <c r="L20" s="40">
        <f t="shared" si="5"/>
        <v>0.5</v>
      </c>
      <c r="M20" s="41">
        <v>0.5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3"/>
        <v>0</v>
      </c>
      <c r="G21" s="41">
        <v>0</v>
      </c>
      <c r="H21" s="42">
        <v>0</v>
      </c>
      <c r="I21" s="40">
        <f t="shared" si="4"/>
        <v>1</v>
      </c>
      <c r="J21" s="41">
        <v>1</v>
      </c>
      <c r="K21" s="42">
        <v>0</v>
      </c>
      <c r="L21" s="40">
        <f t="shared" si="5"/>
        <v>1</v>
      </c>
      <c r="M21" s="41">
        <v>1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3"/>
        <v>9.3290000000000006</v>
      </c>
      <c r="G22" s="38">
        <f>G23+G24+G25+G26+G27+G28+G29+G30+G31+G32+G33+G34+G35</f>
        <v>9.3290000000000006</v>
      </c>
      <c r="H22" s="38">
        <f>H23+H24+H25+H26+H27+H28+H29+H30+H31+H32+H33+H34+H35</f>
        <v>0</v>
      </c>
      <c r="I22" s="35">
        <f t="shared" si="4"/>
        <v>20.056000000000001</v>
      </c>
      <c r="J22" s="38">
        <f>J23+J24+J25+J26+J27+J28+J29+J30+J31+J32+J33+J34+J35</f>
        <v>18.432000000000002</v>
      </c>
      <c r="K22" s="38">
        <f>K23+K24+K25+K26+K27+K28+K29+K30+K31+K32+K33+K34+K35</f>
        <v>1.6240000000000001</v>
      </c>
      <c r="L22" s="35">
        <f t="shared" si="5"/>
        <v>21.060000000000002</v>
      </c>
      <c r="M22" s="38">
        <f>M23+M24+M25+M26+M27+M28+M29+M30+M31+M32+M33+M34+M35</f>
        <v>19.160000000000004</v>
      </c>
      <c r="N22" s="38">
        <f>N23+N24+N25+N26+N27+N28+N29+N30+N31+N32+N33+N34+N35</f>
        <v>1.9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3"/>
        <v>0.7</v>
      </c>
      <c r="G23" s="41">
        <v>0.7</v>
      </c>
      <c r="H23" s="42">
        <v>0</v>
      </c>
      <c r="I23" s="40">
        <f t="shared" si="4"/>
        <v>0.9</v>
      </c>
      <c r="J23" s="41">
        <v>0.9</v>
      </c>
      <c r="K23" s="42">
        <v>0</v>
      </c>
      <c r="L23" s="40">
        <f t="shared" si="5"/>
        <v>0.9</v>
      </c>
      <c r="M23" s="41">
        <v>0.9</v>
      </c>
      <c r="N23" s="42">
        <v>0</v>
      </c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3"/>
        <v>0</v>
      </c>
      <c r="G24" s="41">
        <v>0</v>
      </c>
      <c r="H24" s="42">
        <v>0</v>
      </c>
      <c r="I24" s="40">
        <f t="shared" si="4"/>
        <v>0</v>
      </c>
      <c r="J24" s="41">
        <v>0</v>
      </c>
      <c r="K24" s="42">
        <v>0</v>
      </c>
      <c r="L24" s="40">
        <f t="shared" si="5"/>
        <v>0</v>
      </c>
      <c r="M24" s="41">
        <v>0</v>
      </c>
      <c r="N24" s="42">
        <v>0</v>
      </c>
    </row>
    <row r="25" spans="1:14" ht="4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3"/>
        <v>0</v>
      </c>
      <c r="G25" s="41">
        <v>0</v>
      </c>
      <c r="H25" s="42">
        <v>0</v>
      </c>
      <c r="I25" s="40">
        <f t="shared" si="4"/>
        <v>0</v>
      </c>
      <c r="J25" s="41">
        <v>0</v>
      </c>
      <c r="K25" s="42">
        <v>0</v>
      </c>
      <c r="L25" s="40">
        <f t="shared" si="5"/>
        <v>0</v>
      </c>
      <c r="M25" s="41">
        <v>0</v>
      </c>
      <c r="N25" s="42">
        <v>0</v>
      </c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0.35</v>
      </c>
      <c r="G26" s="40">
        <v>0.35</v>
      </c>
      <c r="H26" s="43">
        <v>0</v>
      </c>
      <c r="I26" s="40">
        <f>J26+K26</f>
        <v>0.25</v>
      </c>
      <c r="J26" s="40">
        <v>0.25</v>
      </c>
      <c r="K26" s="43">
        <v>0</v>
      </c>
      <c r="L26" s="40">
        <f>M26+N26</f>
        <v>1.9</v>
      </c>
      <c r="M26" s="41">
        <v>0</v>
      </c>
      <c r="N26" s="43">
        <v>1.9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ref="F27:F34" si="6">G27+H27</f>
        <v>0</v>
      </c>
      <c r="G27" s="40">
        <v>0</v>
      </c>
      <c r="H27" s="43">
        <v>0</v>
      </c>
      <c r="I27" s="40">
        <f t="shared" ref="I27:I46" si="7">J27+K27</f>
        <v>2.3820000000000001</v>
      </c>
      <c r="J27" s="40">
        <v>2.3820000000000001</v>
      </c>
      <c r="K27" s="43">
        <v>0</v>
      </c>
      <c r="L27" s="40">
        <f t="shared" ref="L27:L46" si="8">M27+N27</f>
        <v>1</v>
      </c>
      <c r="M27" s="40">
        <v>1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6"/>
        <v>0.95799999999999996</v>
      </c>
      <c r="G28" s="41">
        <v>0.95799999999999996</v>
      </c>
      <c r="H28" s="42">
        <v>0</v>
      </c>
      <c r="I28" s="40">
        <f t="shared" si="7"/>
        <v>1</v>
      </c>
      <c r="J28" s="41">
        <v>1</v>
      </c>
      <c r="K28" s="42">
        <v>0</v>
      </c>
      <c r="L28" s="40">
        <f t="shared" si="8"/>
        <v>1</v>
      </c>
      <c r="M28" s="41">
        <v>1</v>
      </c>
      <c r="N28" s="42">
        <v>0</v>
      </c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6"/>
        <v>0</v>
      </c>
      <c r="G29" s="41">
        <v>0</v>
      </c>
      <c r="H29" s="42">
        <v>0</v>
      </c>
      <c r="I29" s="40">
        <f t="shared" si="7"/>
        <v>0</v>
      </c>
      <c r="J29" s="41">
        <v>0</v>
      </c>
      <c r="K29" s="42">
        <v>0</v>
      </c>
      <c r="L29" s="40">
        <f t="shared" si="8"/>
        <v>0</v>
      </c>
      <c r="M29" s="41">
        <v>0</v>
      </c>
      <c r="N29" s="42">
        <v>0</v>
      </c>
    </row>
    <row r="30" spans="1:14" ht="22.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6"/>
        <v>3.0209999999999999</v>
      </c>
      <c r="G30" s="41">
        <v>3.0209999999999999</v>
      </c>
      <c r="H30" s="42">
        <v>0</v>
      </c>
      <c r="I30" s="40">
        <f t="shared" si="7"/>
        <v>5</v>
      </c>
      <c r="J30" s="41">
        <v>5</v>
      </c>
      <c r="K30" s="42"/>
      <c r="L30" s="40">
        <f t="shared" si="8"/>
        <v>3.4</v>
      </c>
      <c r="M30" s="41">
        <v>3.4</v>
      </c>
      <c r="N30" s="42">
        <v>0</v>
      </c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6"/>
        <v>0</v>
      </c>
      <c r="G31" s="41">
        <v>0</v>
      </c>
      <c r="H31" s="42">
        <v>0</v>
      </c>
      <c r="I31" s="40">
        <f t="shared" si="7"/>
        <v>0</v>
      </c>
      <c r="J31" s="41">
        <v>0</v>
      </c>
      <c r="K31" s="42">
        <v>0</v>
      </c>
      <c r="L31" s="40">
        <f t="shared" si="8"/>
        <v>0.318</v>
      </c>
      <c r="M31" s="41">
        <v>0.318</v>
      </c>
      <c r="N31" s="42">
        <v>0</v>
      </c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6"/>
        <v>1.4</v>
      </c>
      <c r="G32" s="41">
        <v>1.4</v>
      </c>
      <c r="H32" s="42">
        <v>0</v>
      </c>
      <c r="I32" s="40">
        <f t="shared" si="7"/>
        <v>1.6</v>
      </c>
      <c r="J32" s="41">
        <v>1.6</v>
      </c>
      <c r="K32" s="42">
        <v>0</v>
      </c>
      <c r="L32" s="40">
        <f t="shared" si="8"/>
        <v>1.6</v>
      </c>
      <c r="M32" s="41">
        <v>1.6</v>
      </c>
      <c r="N32" s="42">
        <v>0</v>
      </c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6"/>
        <v>0.03</v>
      </c>
      <c r="G33" s="41">
        <v>0.03</v>
      </c>
      <c r="H33" s="42">
        <v>0</v>
      </c>
      <c r="I33" s="40">
        <f t="shared" si="7"/>
        <v>0</v>
      </c>
      <c r="J33" s="41">
        <v>0</v>
      </c>
      <c r="K33" s="42"/>
      <c r="L33" s="40">
        <f t="shared" si="8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6"/>
        <v>2.87</v>
      </c>
      <c r="G34" s="40">
        <v>2.87</v>
      </c>
      <c r="H34" s="40">
        <v>0</v>
      </c>
      <c r="I34" s="40">
        <f t="shared" si="7"/>
        <v>8.3239999999999998</v>
      </c>
      <c r="J34" s="40">
        <v>6.7</v>
      </c>
      <c r="K34" s="40">
        <v>1.6240000000000001</v>
      </c>
      <c r="L34" s="40">
        <f t="shared" si="8"/>
        <v>10.342000000000001</v>
      </c>
      <c r="M34" s="40">
        <v>10.342000000000001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v>0</v>
      </c>
      <c r="G35" s="41">
        <v>0</v>
      </c>
      <c r="H35" s="42">
        <v>0</v>
      </c>
      <c r="I35" s="40">
        <f t="shared" si="7"/>
        <v>0.6</v>
      </c>
      <c r="J35" s="41">
        <v>0.6</v>
      </c>
      <c r="K35" s="42">
        <v>0</v>
      </c>
      <c r="L35" s="40">
        <f t="shared" si="8"/>
        <v>0.6</v>
      </c>
      <c r="M35" s="41">
        <v>0.6</v>
      </c>
      <c r="N35" s="42">
        <v>0</v>
      </c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ref="F36:F46" si="9">G36+H36</f>
        <v>0</v>
      </c>
      <c r="G36" s="36">
        <v>0</v>
      </c>
      <c r="H36" s="37">
        <v>0</v>
      </c>
      <c r="I36" s="35">
        <f t="shared" si="7"/>
        <v>0</v>
      </c>
      <c r="J36" s="36">
        <v>0</v>
      </c>
      <c r="K36" s="37">
        <v>0</v>
      </c>
      <c r="L36" s="35">
        <f t="shared" si="8"/>
        <v>0</v>
      </c>
      <c r="M36" s="36">
        <v>0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9"/>
        <v>0</v>
      </c>
      <c r="G37" s="36">
        <v>0</v>
      </c>
      <c r="H37" s="37">
        <v>0</v>
      </c>
      <c r="I37" s="35">
        <f t="shared" si="7"/>
        <v>0</v>
      </c>
      <c r="J37" s="36">
        <v>0</v>
      </c>
      <c r="K37" s="37">
        <v>0</v>
      </c>
      <c r="L37" s="35">
        <f t="shared" si="8"/>
        <v>0</v>
      </c>
      <c r="M37" s="36">
        <v>0</v>
      </c>
      <c r="N37" s="37">
        <v>0</v>
      </c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9"/>
        <v>0</v>
      </c>
      <c r="G38" s="36">
        <v>0</v>
      </c>
      <c r="H38" s="37"/>
      <c r="I38" s="35">
        <f t="shared" si="7"/>
        <v>0</v>
      </c>
      <c r="J38" s="36">
        <v>0</v>
      </c>
      <c r="K38" s="37">
        <v>0</v>
      </c>
      <c r="L38" s="35">
        <f t="shared" si="8"/>
        <v>0</v>
      </c>
      <c r="M38" s="36">
        <v>0</v>
      </c>
      <c r="N38" s="37">
        <v>0</v>
      </c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9"/>
        <v>0</v>
      </c>
      <c r="G39" s="36">
        <v>0</v>
      </c>
      <c r="H39" s="37">
        <v>0</v>
      </c>
      <c r="I39" s="35">
        <f t="shared" si="7"/>
        <v>0</v>
      </c>
      <c r="J39" s="36">
        <v>0</v>
      </c>
      <c r="K39" s="37">
        <v>0</v>
      </c>
      <c r="L39" s="35">
        <f t="shared" si="8"/>
        <v>0</v>
      </c>
      <c r="M39" s="36">
        <v>0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9"/>
        <v>0</v>
      </c>
      <c r="G40" s="39"/>
      <c r="H40" s="39">
        <f>SUM(H41:H46)</f>
        <v>0</v>
      </c>
      <c r="I40" s="35">
        <f t="shared" si="7"/>
        <v>0</v>
      </c>
      <c r="J40" s="39">
        <f>SUM(J41:J46)</f>
        <v>0</v>
      </c>
      <c r="K40" s="39">
        <f>SUM(K41:K46)</f>
        <v>0</v>
      </c>
      <c r="L40" s="35">
        <f t="shared" si="8"/>
        <v>0</v>
      </c>
      <c r="M40" s="39">
        <f>SUM(M41:M46)</f>
        <v>0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9"/>
        <v>0</v>
      </c>
      <c r="G41" s="41">
        <v>0</v>
      </c>
      <c r="H41" s="42">
        <v>0</v>
      </c>
      <c r="I41" s="40">
        <f t="shared" si="7"/>
        <v>0</v>
      </c>
      <c r="J41" s="41">
        <v>0</v>
      </c>
      <c r="K41" s="42">
        <v>0</v>
      </c>
      <c r="L41" s="40">
        <f t="shared" si="8"/>
        <v>0</v>
      </c>
      <c r="M41" s="41">
        <v>0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9"/>
        <v>0</v>
      </c>
      <c r="G42" s="41">
        <v>0</v>
      </c>
      <c r="H42" s="42">
        <v>0</v>
      </c>
      <c r="I42" s="40">
        <f t="shared" si="7"/>
        <v>0</v>
      </c>
      <c r="J42" s="41">
        <v>0</v>
      </c>
      <c r="K42" s="42">
        <v>0</v>
      </c>
      <c r="L42" s="40">
        <f t="shared" si="8"/>
        <v>0</v>
      </c>
      <c r="M42" s="41">
        <v>0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9"/>
        <v>0</v>
      </c>
      <c r="G43" s="41">
        <v>0</v>
      </c>
      <c r="H43" s="42"/>
      <c r="I43" s="40">
        <f t="shared" si="7"/>
        <v>0</v>
      </c>
      <c r="J43" s="41">
        <v>0</v>
      </c>
      <c r="K43" s="42"/>
      <c r="L43" s="40">
        <f t="shared" si="8"/>
        <v>0</v>
      </c>
      <c r="M43" s="41">
        <v>0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9"/>
        <v>0</v>
      </c>
      <c r="G44" s="41">
        <v>0</v>
      </c>
      <c r="H44" s="42">
        <v>0</v>
      </c>
      <c r="I44" s="40">
        <f t="shared" si="7"/>
        <v>0</v>
      </c>
      <c r="J44" s="41">
        <v>0</v>
      </c>
      <c r="K44" s="42">
        <v>0</v>
      </c>
      <c r="L44" s="40">
        <f t="shared" si="8"/>
        <v>0</v>
      </c>
      <c r="M44" s="41">
        <v>0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9"/>
        <v>0</v>
      </c>
      <c r="G45" s="41"/>
      <c r="H45" s="42">
        <v>0</v>
      </c>
      <c r="I45" s="40">
        <f t="shared" si="7"/>
        <v>0</v>
      </c>
      <c r="J45" s="41"/>
      <c r="K45" s="42">
        <v>0</v>
      </c>
      <c r="L45" s="40">
        <f t="shared" si="8"/>
        <v>0</v>
      </c>
      <c r="M45" s="41"/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9"/>
        <v>0</v>
      </c>
      <c r="G46" s="41"/>
      <c r="H46" s="42">
        <v>0</v>
      </c>
      <c r="I46" s="40">
        <f t="shared" si="7"/>
        <v>0</v>
      </c>
      <c r="J46" s="41"/>
      <c r="K46" s="42">
        <v>0</v>
      </c>
      <c r="L46" s="40">
        <f t="shared" si="8"/>
        <v>0</v>
      </c>
      <c r="M46" s="41"/>
      <c r="N46" s="42">
        <v>0</v>
      </c>
    </row>
    <row r="47" spans="1:14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27.751999999999999</v>
      </c>
      <c r="G47" s="39">
        <f>SUM(G48:G59)</f>
        <v>26.751999999999999</v>
      </c>
      <c r="H47" s="39">
        <f>SUM(H48:H59)</f>
        <v>1</v>
      </c>
      <c r="I47" s="35">
        <f>J47+K47</f>
        <v>42.4</v>
      </c>
      <c r="J47" s="39">
        <f>SUM(J48:J59)</f>
        <v>40.4</v>
      </c>
      <c r="K47" s="39">
        <f>SUM(K48:K59)</f>
        <v>2</v>
      </c>
      <c r="L47" s="35">
        <f>M47+N47</f>
        <v>27.675000000000001</v>
      </c>
      <c r="M47" s="39">
        <f>SUM(M48:M59)</f>
        <v>26.574999999999999</v>
      </c>
      <c r="N47" s="39">
        <f>SUM(N48:N59)</f>
        <v>1.1000000000000001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5" si="10">G48+H48</f>
        <v>0</v>
      </c>
      <c r="G48" s="44"/>
      <c r="H48" s="45"/>
      <c r="I48" s="32">
        <f t="shared" ref="I48:I95" si="11">J48+K48</f>
        <v>0</v>
      </c>
      <c r="J48" s="44"/>
      <c r="K48" s="45"/>
      <c r="L48" s="32">
        <f t="shared" ref="L48:L95" si="12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10"/>
        <v>0</v>
      </c>
      <c r="G49" s="46">
        <v>0</v>
      </c>
      <c r="H49" s="45">
        <v>0</v>
      </c>
      <c r="I49" s="40">
        <f t="shared" si="11"/>
        <v>0</v>
      </c>
      <c r="J49" s="46"/>
      <c r="K49" s="45">
        <v>0</v>
      </c>
      <c r="L49" s="40">
        <f t="shared" si="12"/>
        <v>0</v>
      </c>
      <c r="M49" s="46"/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10"/>
        <v>0</v>
      </c>
      <c r="G50" s="46"/>
      <c r="H50" s="45"/>
      <c r="I50" s="32">
        <f t="shared" si="11"/>
        <v>0</v>
      </c>
      <c r="J50" s="46"/>
      <c r="K50" s="45"/>
      <c r="L50" s="32">
        <f t="shared" si="12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10"/>
        <v>0</v>
      </c>
      <c r="G51" s="46"/>
      <c r="H51" s="45"/>
      <c r="I51" s="32">
        <f t="shared" si="11"/>
        <v>0</v>
      </c>
      <c r="J51" s="46"/>
      <c r="K51" s="45"/>
      <c r="L51" s="32">
        <f t="shared" si="12"/>
        <v>0</v>
      </c>
      <c r="M51" s="46"/>
      <c r="N51" s="45"/>
    </row>
    <row r="52" spans="1:14" ht="33.7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10"/>
        <v>0</v>
      </c>
      <c r="G52" s="46"/>
      <c r="H52" s="45"/>
      <c r="I52" s="32">
        <f t="shared" si="11"/>
        <v>0</v>
      </c>
      <c r="J52" s="46"/>
      <c r="K52" s="45"/>
      <c r="L52" s="32">
        <f t="shared" si="12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10"/>
        <v>0</v>
      </c>
      <c r="G53" s="46"/>
      <c r="H53" s="45"/>
      <c r="I53" s="32">
        <f t="shared" si="11"/>
        <v>0</v>
      </c>
      <c r="J53" s="46"/>
      <c r="K53" s="45"/>
      <c r="L53" s="32">
        <f t="shared" si="12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10"/>
        <v>0</v>
      </c>
      <c r="G54" s="46"/>
      <c r="H54" s="45"/>
      <c r="I54" s="32">
        <f t="shared" si="11"/>
        <v>0</v>
      </c>
      <c r="J54" s="46"/>
      <c r="K54" s="45"/>
      <c r="L54" s="32">
        <f t="shared" si="12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10"/>
        <v>0</v>
      </c>
      <c r="G55" s="46"/>
      <c r="H55" s="45"/>
      <c r="I55" s="32">
        <f t="shared" si="11"/>
        <v>0</v>
      </c>
      <c r="J55" s="46"/>
      <c r="K55" s="45"/>
      <c r="L55" s="32">
        <f t="shared" si="12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10"/>
        <v>0</v>
      </c>
      <c r="G56" s="46"/>
      <c r="H56" s="45"/>
      <c r="I56" s="32">
        <f t="shared" si="11"/>
        <v>0</v>
      </c>
      <c r="J56" s="46"/>
      <c r="K56" s="45"/>
      <c r="L56" s="32">
        <f t="shared" si="12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10"/>
        <v>0</v>
      </c>
      <c r="G57" s="46"/>
      <c r="H57" s="45"/>
      <c r="I57" s="32">
        <f t="shared" si="11"/>
        <v>0</v>
      </c>
      <c r="J57" s="46"/>
      <c r="K57" s="45"/>
      <c r="L57" s="32">
        <f t="shared" si="12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10"/>
        <v>27.751999999999999</v>
      </c>
      <c r="G58" s="46">
        <v>26.751999999999999</v>
      </c>
      <c r="H58" s="45">
        <v>1</v>
      </c>
      <c r="I58" s="32">
        <f t="shared" si="11"/>
        <v>42.4</v>
      </c>
      <c r="J58" s="46">
        <v>40.4</v>
      </c>
      <c r="K58" s="45">
        <v>2</v>
      </c>
      <c r="L58" s="32">
        <f t="shared" si="12"/>
        <v>27.675000000000001</v>
      </c>
      <c r="M58" s="46">
        <v>26.574999999999999</v>
      </c>
      <c r="N58" s="45">
        <v>1.1000000000000001</v>
      </c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10"/>
        <v>0</v>
      </c>
      <c r="G59" s="46">
        <v>0</v>
      </c>
      <c r="H59" s="45">
        <v>0</v>
      </c>
      <c r="I59" s="40">
        <f t="shared" si="11"/>
        <v>0</v>
      </c>
      <c r="J59" s="46">
        <v>0</v>
      </c>
      <c r="K59" s="45">
        <v>0</v>
      </c>
      <c r="L59" s="40">
        <f t="shared" si="12"/>
        <v>0</v>
      </c>
      <c r="M59" s="46">
        <v>0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10"/>
        <v>0</v>
      </c>
      <c r="G60" s="47"/>
      <c r="H60" s="48"/>
      <c r="I60" s="34">
        <f t="shared" si="11"/>
        <v>0</v>
      </c>
      <c r="J60" s="47"/>
      <c r="K60" s="48"/>
      <c r="L60" s="34">
        <f t="shared" si="12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10"/>
        <v>0</v>
      </c>
      <c r="G61" s="49">
        <f>G62+G67+G68</f>
        <v>0</v>
      </c>
      <c r="H61" s="50">
        <f>H62+H67+H68</f>
        <v>0</v>
      </c>
      <c r="I61" s="34">
        <f t="shared" si="11"/>
        <v>0</v>
      </c>
      <c r="J61" s="49">
        <f>J62+J67+J68</f>
        <v>0</v>
      </c>
      <c r="K61" s="50">
        <f>K62+K67+K68</f>
        <v>0</v>
      </c>
      <c r="L61" s="34">
        <f t="shared" si="12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10"/>
        <v>0</v>
      </c>
      <c r="G62" s="38">
        <f>SUM(G63:G66)</f>
        <v>0</v>
      </c>
      <c r="H62" s="39">
        <f>SUM(H63:H66)</f>
        <v>0</v>
      </c>
      <c r="I62" s="32">
        <f t="shared" si="11"/>
        <v>0</v>
      </c>
      <c r="J62" s="38">
        <f>SUM(J63:J66)</f>
        <v>0</v>
      </c>
      <c r="K62" s="39">
        <f>SUM(K63:K66)</f>
        <v>0</v>
      </c>
      <c r="L62" s="32">
        <f t="shared" si="12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10"/>
        <v>0</v>
      </c>
      <c r="G63" s="46"/>
      <c r="H63" s="45"/>
      <c r="I63" s="32">
        <f t="shared" si="11"/>
        <v>0</v>
      </c>
      <c r="J63" s="46"/>
      <c r="K63" s="45"/>
      <c r="L63" s="32">
        <f t="shared" si="12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10"/>
        <v>0</v>
      </c>
      <c r="G64" s="46"/>
      <c r="H64" s="45"/>
      <c r="I64" s="32">
        <f t="shared" si="11"/>
        <v>0</v>
      </c>
      <c r="J64" s="46"/>
      <c r="K64" s="45"/>
      <c r="L64" s="32">
        <f t="shared" si="12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10"/>
        <v>0</v>
      </c>
      <c r="G65" s="46"/>
      <c r="H65" s="45"/>
      <c r="I65" s="32">
        <f t="shared" si="11"/>
        <v>0</v>
      </c>
      <c r="J65" s="46"/>
      <c r="K65" s="45"/>
      <c r="L65" s="32">
        <f t="shared" si="12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10"/>
        <v>0</v>
      </c>
      <c r="G66" s="46"/>
      <c r="H66" s="45"/>
      <c r="I66" s="32">
        <f t="shared" si="11"/>
        <v>0</v>
      </c>
      <c r="J66" s="46"/>
      <c r="K66" s="45"/>
      <c r="L66" s="32">
        <f t="shared" si="12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10"/>
        <v>0</v>
      </c>
      <c r="G67" s="36"/>
      <c r="H67" s="37"/>
      <c r="I67" s="32">
        <f t="shared" si="11"/>
        <v>0</v>
      </c>
      <c r="J67" s="36"/>
      <c r="K67" s="37"/>
      <c r="L67" s="32">
        <f t="shared" si="12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10"/>
        <v>0</v>
      </c>
      <c r="G68" s="36"/>
      <c r="H68" s="37"/>
      <c r="I68" s="32">
        <f t="shared" si="11"/>
        <v>0</v>
      </c>
      <c r="J68" s="36"/>
      <c r="K68" s="37"/>
      <c r="L68" s="32">
        <f t="shared" si="12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10"/>
        <v>0</v>
      </c>
      <c r="G69" s="47">
        <v>0</v>
      </c>
      <c r="H69" s="48">
        <v>0</v>
      </c>
      <c r="I69" s="34">
        <f t="shared" si="11"/>
        <v>0</v>
      </c>
      <c r="J69" s="47">
        <v>0</v>
      </c>
      <c r="K69" s="48">
        <v>0</v>
      </c>
      <c r="L69" s="34">
        <f t="shared" si="12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10"/>
        <v>0</v>
      </c>
      <c r="G70" s="49">
        <f>G71+G74+G77</f>
        <v>0</v>
      </c>
      <c r="H70" s="50">
        <f>H71+H74+H77</f>
        <v>0</v>
      </c>
      <c r="I70" s="34">
        <f t="shared" si="11"/>
        <v>0</v>
      </c>
      <c r="J70" s="49">
        <f>J71+J74+J77</f>
        <v>0</v>
      </c>
      <c r="K70" s="50">
        <f>K71+K74+K77</f>
        <v>0</v>
      </c>
      <c r="L70" s="34">
        <f t="shared" si="12"/>
        <v>0</v>
      </c>
      <c r="M70" s="49">
        <f>M71+M74+M77</f>
        <v>0</v>
      </c>
      <c r="N70" s="50">
        <f>N71+N74+N77</f>
        <v>0</v>
      </c>
    </row>
    <row r="71" spans="1:14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10"/>
        <v>0</v>
      </c>
      <c r="G71" s="38">
        <f>G72+G73</f>
        <v>0</v>
      </c>
      <c r="H71" s="39">
        <f>H72+H73</f>
        <v>0</v>
      </c>
      <c r="I71" s="32">
        <f t="shared" si="11"/>
        <v>0</v>
      </c>
      <c r="J71" s="38">
        <f>J72+J73</f>
        <v>0</v>
      </c>
      <c r="K71" s="39">
        <f>K72+K73</f>
        <v>0</v>
      </c>
      <c r="L71" s="32">
        <f t="shared" si="12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10"/>
        <v>0</v>
      </c>
      <c r="G72" s="46"/>
      <c r="H72" s="45"/>
      <c r="I72" s="32">
        <f t="shared" si="11"/>
        <v>0</v>
      </c>
      <c r="J72" s="46"/>
      <c r="K72" s="45"/>
      <c r="L72" s="32">
        <f t="shared" si="12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10"/>
        <v>0</v>
      </c>
      <c r="G73" s="46"/>
      <c r="H73" s="45"/>
      <c r="I73" s="32">
        <f t="shared" si="11"/>
        <v>0</v>
      </c>
      <c r="J73" s="46"/>
      <c r="K73" s="45"/>
      <c r="L73" s="32">
        <f t="shared" si="12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10"/>
        <v>0</v>
      </c>
      <c r="G74" s="38">
        <f>G75+G76</f>
        <v>0</v>
      </c>
      <c r="H74" s="39">
        <f>H75+H76</f>
        <v>0</v>
      </c>
      <c r="I74" s="32">
        <f t="shared" si="11"/>
        <v>0</v>
      </c>
      <c r="J74" s="38">
        <f>J75+J76</f>
        <v>0</v>
      </c>
      <c r="K74" s="39">
        <f>K75+K76</f>
        <v>0</v>
      </c>
      <c r="L74" s="32">
        <f t="shared" si="12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10"/>
        <v>0</v>
      </c>
      <c r="G75" s="46"/>
      <c r="H75" s="45"/>
      <c r="I75" s="32">
        <f t="shared" si="11"/>
        <v>0</v>
      </c>
      <c r="J75" s="46"/>
      <c r="K75" s="45"/>
      <c r="L75" s="32">
        <f t="shared" si="12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10"/>
        <v>0</v>
      </c>
      <c r="G76" s="46"/>
      <c r="H76" s="45"/>
      <c r="I76" s="32">
        <f t="shared" si="11"/>
        <v>0</v>
      </c>
      <c r="J76" s="46"/>
      <c r="K76" s="45"/>
      <c r="L76" s="32">
        <f t="shared" si="12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10"/>
        <v>0</v>
      </c>
      <c r="G77" s="38">
        <f>G78+G79</f>
        <v>0</v>
      </c>
      <c r="H77" s="39">
        <f>H78+H79</f>
        <v>0</v>
      </c>
      <c r="I77" s="32">
        <f t="shared" si="11"/>
        <v>0</v>
      </c>
      <c r="J77" s="38">
        <f>J78+J79</f>
        <v>0</v>
      </c>
      <c r="K77" s="39">
        <f>K78+K79</f>
        <v>0</v>
      </c>
      <c r="L77" s="32">
        <f t="shared" si="12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10"/>
        <v>0</v>
      </c>
      <c r="G78" s="46"/>
      <c r="H78" s="45"/>
      <c r="I78" s="32">
        <f t="shared" si="11"/>
        <v>0</v>
      </c>
      <c r="J78" s="46"/>
      <c r="K78" s="45"/>
      <c r="L78" s="32">
        <f t="shared" si="12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10"/>
        <v>0</v>
      </c>
      <c r="G79" s="46"/>
      <c r="H79" s="45"/>
      <c r="I79" s="32">
        <f t="shared" si="11"/>
        <v>0</v>
      </c>
      <c r="J79" s="46"/>
      <c r="K79" s="45"/>
      <c r="L79" s="32">
        <f t="shared" si="12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10"/>
        <v>0</v>
      </c>
      <c r="G80" s="49">
        <f>G81+G84+G87</f>
        <v>0</v>
      </c>
      <c r="H80" s="50">
        <f>H81+H84+H87</f>
        <v>0</v>
      </c>
      <c r="I80" s="32">
        <f t="shared" si="11"/>
        <v>0</v>
      </c>
      <c r="J80" s="49">
        <f>J81+J84+J87</f>
        <v>0</v>
      </c>
      <c r="K80" s="50">
        <f>K81+K84+K87</f>
        <v>0</v>
      </c>
      <c r="L80" s="32">
        <f t="shared" si="12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10"/>
        <v>0</v>
      </c>
      <c r="G81" s="38">
        <f>G82+G83</f>
        <v>0</v>
      </c>
      <c r="H81" s="39">
        <f>H82+H83</f>
        <v>0</v>
      </c>
      <c r="I81" s="32">
        <f t="shared" si="11"/>
        <v>0</v>
      </c>
      <c r="J81" s="38">
        <f>J82+J83</f>
        <v>0</v>
      </c>
      <c r="K81" s="39">
        <f>K82+K83</f>
        <v>0</v>
      </c>
      <c r="L81" s="32">
        <f t="shared" si="12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10"/>
        <v>0</v>
      </c>
      <c r="G82" s="46"/>
      <c r="H82" s="45"/>
      <c r="I82" s="32">
        <f t="shared" si="11"/>
        <v>0</v>
      </c>
      <c r="J82" s="46"/>
      <c r="K82" s="45"/>
      <c r="L82" s="32">
        <f t="shared" si="12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10"/>
        <v>0</v>
      </c>
      <c r="G83" s="46"/>
      <c r="H83" s="45"/>
      <c r="I83" s="32">
        <f t="shared" si="11"/>
        <v>0</v>
      </c>
      <c r="J83" s="46"/>
      <c r="K83" s="45"/>
      <c r="L83" s="32">
        <f t="shared" si="12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10"/>
        <v>0</v>
      </c>
      <c r="G84" s="38">
        <f>G85+G86</f>
        <v>0</v>
      </c>
      <c r="H84" s="39">
        <f>H85+H86</f>
        <v>0</v>
      </c>
      <c r="I84" s="32">
        <f t="shared" si="11"/>
        <v>0</v>
      </c>
      <c r="J84" s="38">
        <f>J85+J86</f>
        <v>0</v>
      </c>
      <c r="K84" s="39">
        <f>K85+K86</f>
        <v>0</v>
      </c>
      <c r="L84" s="32">
        <f t="shared" si="12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10"/>
        <v>0</v>
      </c>
      <c r="G85" s="46"/>
      <c r="H85" s="45"/>
      <c r="I85" s="32">
        <f t="shared" si="11"/>
        <v>0</v>
      </c>
      <c r="J85" s="46"/>
      <c r="K85" s="45"/>
      <c r="L85" s="32">
        <f t="shared" si="12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10"/>
        <v>0</v>
      </c>
      <c r="G86" s="46"/>
      <c r="H86" s="45"/>
      <c r="I86" s="32">
        <f t="shared" si="11"/>
        <v>0</v>
      </c>
      <c r="J86" s="46"/>
      <c r="K86" s="45"/>
      <c r="L86" s="32">
        <f t="shared" si="12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10"/>
        <v>0</v>
      </c>
      <c r="G87" s="38">
        <f>G88+G89</f>
        <v>0</v>
      </c>
      <c r="H87" s="39">
        <f>H88+H89</f>
        <v>0</v>
      </c>
      <c r="I87" s="32">
        <f t="shared" si="11"/>
        <v>0</v>
      </c>
      <c r="J87" s="38">
        <f>J88+J89</f>
        <v>0</v>
      </c>
      <c r="K87" s="39">
        <f>K88+K89</f>
        <v>0</v>
      </c>
      <c r="L87" s="32">
        <f t="shared" si="12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10"/>
        <v>0</v>
      </c>
      <c r="G88" s="46"/>
      <c r="H88" s="45"/>
      <c r="I88" s="32">
        <f t="shared" si="11"/>
        <v>0</v>
      </c>
      <c r="J88" s="46"/>
      <c r="K88" s="45"/>
      <c r="L88" s="32">
        <f t="shared" si="12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10"/>
        <v>0</v>
      </c>
      <c r="G89" s="46"/>
      <c r="H89" s="45"/>
      <c r="I89" s="32">
        <f t="shared" si="11"/>
        <v>0</v>
      </c>
      <c r="J89" s="46"/>
      <c r="K89" s="45"/>
      <c r="L89" s="32">
        <f t="shared" si="12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10"/>
        <v>0</v>
      </c>
      <c r="G90" s="49">
        <f>G91+G92</f>
        <v>0</v>
      </c>
      <c r="H90" s="50">
        <f>H91+H92</f>
        <v>0</v>
      </c>
      <c r="I90" s="34">
        <f t="shared" si="11"/>
        <v>0</v>
      </c>
      <c r="J90" s="49">
        <f>J91+J92</f>
        <v>0</v>
      </c>
      <c r="K90" s="50">
        <f>K91+K92</f>
        <v>0</v>
      </c>
      <c r="L90" s="34">
        <f t="shared" si="12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10"/>
        <v>0</v>
      </c>
      <c r="G91" s="36"/>
      <c r="H91" s="37">
        <v>0</v>
      </c>
      <c r="I91" s="32">
        <f t="shared" si="11"/>
        <v>0</v>
      </c>
      <c r="J91" s="36"/>
      <c r="K91" s="37">
        <v>0</v>
      </c>
      <c r="L91" s="32">
        <f t="shared" si="12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10"/>
        <v>0</v>
      </c>
      <c r="G92" s="38">
        <f>G93+G94</f>
        <v>0</v>
      </c>
      <c r="H92" s="39">
        <f>H93+H94</f>
        <v>0</v>
      </c>
      <c r="I92" s="32">
        <f t="shared" si="11"/>
        <v>0</v>
      </c>
      <c r="J92" s="38">
        <f>J93+J94</f>
        <v>0</v>
      </c>
      <c r="K92" s="39">
        <f>K93+K94</f>
        <v>0</v>
      </c>
      <c r="L92" s="32">
        <f t="shared" si="12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10"/>
        <v>0</v>
      </c>
      <c r="G93" s="51">
        <v>0</v>
      </c>
      <c r="H93" s="52">
        <v>0</v>
      </c>
      <c r="I93" s="40">
        <f t="shared" si="11"/>
        <v>0</v>
      </c>
      <c r="J93" s="51">
        <v>0</v>
      </c>
      <c r="K93" s="52">
        <v>0</v>
      </c>
      <c r="L93" s="40">
        <f t="shared" si="12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 t="shared" si="10"/>
        <v>0</v>
      </c>
      <c r="G94" s="46"/>
      <c r="H94" s="45"/>
      <c r="I94" s="32">
        <f t="shared" si="11"/>
        <v>0</v>
      </c>
      <c r="J94" s="46"/>
      <c r="K94" s="45"/>
      <c r="L94" s="32">
        <f t="shared" si="12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 t="shared" si="10"/>
        <v>2.2000000000000002</v>
      </c>
      <c r="G95" s="53">
        <v>2.2000000000000002</v>
      </c>
      <c r="H95" s="53">
        <v>0</v>
      </c>
      <c r="I95" s="53">
        <f t="shared" si="11"/>
        <v>1.8</v>
      </c>
      <c r="J95" s="53">
        <v>1.8</v>
      </c>
      <c r="K95" s="53">
        <v>0</v>
      </c>
      <c r="L95" s="53">
        <f t="shared" si="12"/>
        <v>2</v>
      </c>
      <c r="M95" s="53">
        <v>2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4" spans="1:5" ht="15">
      <c r="A134" s="25"/>
      <c r="B134" s="25"/>
      <c r="C134" s="25"/>
      <c r="D134" s="25"/>
      <c r="E134" s="18"/>
    </row>
    <row r="136" spans="1:5" ht="14.25">
      <c r="A136" s="26"/>
      <c r="B136" s="26"/>
      <c r="C136" s="26"/>
      <c r="D136" s="26"/>
      <c r="E136"/>
    </row>
    <row r="137" spans="1:5" ht="15">
      <c r="A137" s="27"/>
      <c r="B137" s="27"/>
      <c r="C137" s="27"/>
      <c r="D137" s="27"/>
      <c r="E137" s="17"/>
    </row>
  </sheetData>
  <mergeCells count="19">
    <mergeCell ref="A12:D12"/>
    <mergeCell ref="A3:E5"/>
    <mergeCell ref="A6:E6"/>
    <mergeCell ref="A7:E7"/>
    <mergeCell ref="A8:E8"/>
    <mergeCell ref="A9:E9"/>
    <mergeCell ref="A10:E10"/>
    <mergeCell ref="A11:E11"/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</mergeCells>
  <pageMargins left="0.43307086614173229" right="0" top="0.51181102362204722" bottom="0.51181102362204722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opLeftCell="A17" workbookViewId="0">
      <selection activeCell="N28" sqref="N28"/>
    </sheetView>
  </sheetViews>
  <sheetFormatPr defaultRowHeight="21.75" customHeight="1"/>
  <cols>
    <col min="1" max="1" width="29.25" customWidth="1"/>
    <col min="2" max="2" width="6.125" customWidth="1"/>
    <col min="3" max="3" width="7.875" customWidth="1"/>
    <col min="4" max="4" width="8.25" customWidth="1"/>
    <col min="5" max="5" width="6.875" customWidth="1"/>
    <col min="6" max="6" width="6.625" customWidth="1"/>
    <col min="8" max="8" width="7.625" customWidth="1"/>
    <col min="10" max="10" width="6.625" customWidth="1"/>
    <col min="12" max="12" width="7.625" customWidth="1"/>
  </cols>
  <sheetData>
    <row r="1" spans="1:13" ht="21.75" customHeight="1">
      <c r="A1" s="130" t="s">
        <v>153</v>
      </c>
      <c r="B1" s="124" t="s">
        <v>110</v>
      </c>
      <c r="C1" s="127" t="s">
        <v>152</v>
      </c>
      <c r="D1" s="128"/>
      <c r="E1" s="129"/>
      <c r="F1" s="124" t="s">
        <v>110</v>
      </c>
      <c r="G1" s="133" t="s">
        <v>172</v>
      </c>
      <c r="H1" s="133"/>
      <c r="I1" s="133"/>
      <c r="J1" s="124" t="s">
        <v>110</v>
      </c>
      <c r="K1" s="133" t="s">
        <v>173</v>
      </c>
      <c r="L1" s="133"/>
      <c r="M1" s="133"/>
    </row>
    <row r="2" spans="1:13" ht="26.25" customHeight="1">
      <c r="A2" s="131"/>
      <c r="B2" s="125"/>
      <c r="C2" s="134" t="s">
        <v>8</v>
      </c>
      <c r="D2" s="136" t="s">
        <v>111</v>
      </c>
      <c r="E2" s="137"/>
      <c r="F2" s="125"/>
      <c r="G2" s="134" t="s">
        <v>8</v>
      </c>
      <c r="H2" s="136" t="s">
        <v>111</v>
      </c>
      <c r="I2" s="137"/>
      <c r="J2" s="125"/>
      <c r="K2" s="134" t="s">
        <v>8</v>
      </c>
      <c r="L2" s="136" t="s">
        <v>111</v>
      </c>
      <c r="M2" s="137"/>
    </row>
    <row r="3" spans="1:13" ht="82.5" customHeight="1">
      <c r="A3" s="132"/>
      <c r="B3" s="126"/>
      <c r="C3" s="138"/>
      <c r="D3" s="66" t="s">
        <v>112</v>
      </c>
      <c r="E3" s="66" t="s">
        <v>113</v>
      </c>
      <c r="F3" s="125"/>
      <c r="G3" s="135"/>
      <c r="H3" s="66" t="s">
        <v>112</v>
      </c>
      <c r="I3" s="66" t="s">
        <v>113</v>
      </c>
      <c r="J3" s="125"/>
      <c r="K3" s="135"/>
      <c r="L3" s="66" t="s">
        <v>112</v>
      </c>
      <c r="M3" s="66" t="s">
        <v>113</v>
      </c>
    </row>
    <row r="4" spans="1:13" ht="21.75" customHeight="1">
      <c r="A4" s="80" t="s">
        <v>154</v>
      </c>
      <c r="B4" s="74">
        <v>1</v>
      </c>
      <c r="C4" s="74">
        <v>1210</v>
      </c>
      <c r="D4" s="74">
        <v>1210</v>
      </c>
      <c r="E4" s="75">
        <f>D4*12</f>
        <v>14520</v>
      </c>
      <c r="F4" s="16">
        <v>1</v>
      </c>
      <c r="G4" s="16">
        <f>(C4/10)+C4+125</f>
        <v>1456</v>
      </c>
      <c r="H4" s="16">
        <f>G4*F4</f>
        <v>1456</v>
      </c>
      <c r="I4" s="55">
        <f>H4*11</f>
        <v>16016</v>
      </c>
      <c r="J4" s="16">
        <v>1</v>
      </c>
      <c r="K4" s="16">
        <v>1602</v>
      </c>
      <c r="L4" s="16">
        <f>K4*J4</f>
        <v>1602</v>
      </c>
      <c r="M4" s="55">
        <f>L4*12</f>
        <v>19224</v>
      </c>
    </row>
    <row r="5" spans="1:13" ht="21.75" customHeight="1">
      <c r="A5" s="80" t="s">
        <v>155</v>
      </c>
      <c r="B5" s="74">
        <v>1</v>
      </c>
      <c r="C5" s="74">
        <v>825</v>
      </c>
      <c r="D5" s="76">
        <f t="shared" ref="D5" si="0">C5*B5</f>
        <v>825</v>
      </c>
      <c r="E5" s="75">
        <f t="shared" ref="E5" si="1">D5*12</f>
        <v>9900</v>
      </c>
      <c r="F5" s="16">
        <v>1</v>
      </c>
      <c r="G5" s="72">
        <f>(C5/10)+C5+125</f>
        <v>1032.5</v>
      </c>
      <c r="H5" s="72">
        <f t="shared" ref="H5:H15" si="2">G5*F5</f>
        <v>1032.5</v>
      </c>
      <c r="I5" s="73">
        <v>11363</v>
      </c>
      <c r="J5" s="16">
        <v>1</v>
      </c>
      <c r="K5" s="72">
        <v>1136</v>
      </c>
      <c r="L5" s="72">
        <f t="shared" ref="L5:L10" si="3">K5*J5</f>
        <v>1136</v>
      </c>
      <c r="M5" s="55">
        <f t="shared" ref="M5:M15" si="4">L5*12</f>
        <v>13632</v>
      </c>
    </row>
    <row r="6" spans="1:13" ht="21.75" customHeight="1">
      <c r="A6" s="80" t="s">
        <v>156</v>
      </c>
      <c r="B6" s="74"/>
      <c r="C6" s="74"/>
      <c r="D6" s="76"/>
      <c r="E6" s="75"/>
      <c r="F6" s="16">
        <v>1</v>
      </c>
      <c r="G6" s="16">
        <v>900</v>
      </c>
      <c r="H6" s="16">
        <f t="shared" si="2"/>
        <v>900</v>
      </c>
      <c r="I6" s="55">
        <f t="shared" ref="I6:I13" si="5">H6*11</f>
        <v>9900</v>
      </c>
      <c r="J6" s="16">
        <v>1</v>
      </c>
      <c r="K6" s="16">
        <v>990</v>
      </c>
      <c r="L6" s="16">
        <f t="shared" si="3"/>
        <v>990</v>
      </c>
      <c r="M6" s="55">
        <f t="shared" si="4"/>
        <v>11880</v>
      </c>
    </row>
    <row r="7" spans="1:13" ht="27.75" customHeight="1">
      <c r="A7" s="81" t="s">
        <v>157</v>
      </c>
      <c r="B7" s="74"/>
      <c r="C7" s="74"/>
      <c r="D7" s="76"/>
      <c r="E7" s="75"/>
      <c r="F7" s="16">
        <v>1</v>
      </c>
      <c r="G7" s="16">
        <v>820</v>
      </c>
      <c r="H7" s="16">
        <f t="shared" si="2"/>
        <v>820</v>
      </c>
      <c r="I7" s="55">
        <f t="shared" si="5"/>
        <v>9020</v>
      </c>
      <c r="J7" s="16">
        <v>1</v>
      </c>
      <c r="K7" s="16">
        <v>920</v>
      </c>
      <c r="L7" s="16">
        <f t="shared" si="3"/>
        <v>920</v>
      </c>
      <c r="M7" s="55">
        <f t="shared" si="4"/>
        <v>11040</v>
      </c>
    </row>
    <row r="8" spans="1:13" ht="21.75" customHeight="1">
      <c r="A8" s="80" t="s">
        <v>158</v>
      </c>
      <c r="B8" s="74">
        <v>3</v>
      </c>
      <c r="C8" s="74">
        <v>605</v>
      </c>
      <c r="D8" s="74">
        <v>1815</v>
      </c>
      <c r="E8" s="75">
        <v>21780</v>
      </c>
      <c r="F8" s="16">
        <v>1</v>
      </c>
      <c r="G8" s="16">
        <v>790</v>
      </c>
      <c r="H8" s="16">
        <f t="shared" si="2"/>
        <v>790</v>
      </c>
      <c r="I8" s="55">
        <f t="shared" si="5"/>
        <v>8690</v>
      </c>
      <c r="J8" s="16">
        <v>1</v>
      </c>
      <c r="K8" s="16">
        <v>870</v>
      </c>
      <c r="L8" s="16">
        <f t="shared" si="3"/>
        <v>870</v>
      </c>
      <c r="M8" s="55">
        <f t="shared" si="4"/>
        <v>10440</v>
      </c>
    </row>
    <row r="9" spans="1:13" ht="18" customHeight="1">
      <c r="A9" s="80" t="s">
        <v>159</v>
      </c>
      <c r="B9" s="74">
        <v>1</v>
      </c>
      <c r="C9" s="74">
        <v>475</v>
      </c>
      <c r="D9" s="74">
        <v>475</v>
      </c>
      <c r="E9" s="75">
        <f t="shared" ref="E9:E11" si="6">D9*12</f>
        <v>5700</v>
      </c>
      <c r="F9" s="16">
        <v>1</v>
      </c>
      <c r="G9" s="72">
        <v>649</v>
      </c>
      <c r="H9" s="72">
        <f t="shared" si="2"/>
        <v>649</v>
      </c>
      <c r="I9" s="55">
        <v>7139</v>
      </c>
      <c r="J9" s="16">
        <v>1</v>
      </c>
      <c r="K9" s="72">
        <v>715</v>
      </c>
      <c r="L9" s="72">
        <f t="shared" si="3"/>
        <v>715</v>
      </c>
      <c r="M9" s="55">
        <f t="shared" si="4"/>
        <v>8580</v>
      </c>
    </row>
    <row r="10" spans="1:13" ht="21.75" customHeight="1">
      <c r="A10" s="80" t="s">
        <v>160</v>
      </c>
      <c r="B10" s="74">
        <v>8</v>
      </c>
      <c r="C10" s="74">
        <v>460</v>
      </c>
      <c r="D10" s="76">
        <f t="shared" ref="D10:D11" si="7">C10*B10</f>
        <v>3680</v>
      </c>
      <c r="E10" s="75">
        <f t="shared" si="6"/>
        <v>44160</v>
      </c>
      <c r="F10" s="16">
        <v>8</v>
      </c>
      <c r="G10" s="16">
        <f t="shared" ref="G10:G14" si="8">(C10/10)+C10+125</f>
        <v>631</v>
      </c>
      <c r="H10" s="16">
        <f t="shared" si="2"/>
        <v>5048</v>
      </c>
      <c r="I10" s="55">
        <f t="shared" si="5"/>
        <v>55528</v>
      </c>
      <c r="J10" s="16">
        <v>8</v>
      </c>
      <c r="K10" s="16">
        <v>700</v>
      </c>
      <c r="L10" s="16">
        <f t="shared" si="3"/>
        <v>5600</v>
      </c>
      <c r="M10" s="55">
        <f t="shared" si="4"/>
        <v>67200</v>
      </c>
    </row>
    <row r="11" spans="1:13" ht="21.75" customHeight="1">
      <c r="A11" s="80" t="s">
        <v>161</v>
      </c>
      <c r="B11" s="74">
        <v>8</v>
      </c>
      <c r="C11" s="74">
        <v>424</v>
      </c>
      <c r="D11" s="76">
        <f t="shared" si="7"/>
        <v>3392</v>
      </c>
      <c r="E11" s="75">
        <f t="shared" si="6"/>
        <v>40704</v>
      </c>
      <c r="F11" s="16">
        <v>7</v>
      </c>
      <c r="G11" s="72">
        <v>591</v>
      </c>
      <c r="H11" s="72">
        <v>4137</v>
      </c>
      <c r="I11" s="55">
        <v>45507</v>
      </c>
      <c r="J11" s="16">
        <v>7</v>
      </c>
      <c r="K11" s="72">
        <v>650</v>
      </c>
      <c r="L11" s="72">
        <v>4550</v>
      </c>
      <c r="M11" s="55">
        <f t="shared" si="4"/>
        <v>54600</v>
      </c>
    </row>
    <row r="12" spans="1:13" ht="21.75" customHeight="1">
      <c r="A12" s="80" t="s">
        <v>162</v>
      </c>
      <c r="B12" s="74">
        <v>1</v>
      </c>
      <c r="C12" s="74">
        <v>730</v>
      </c>
      <c r="D12" s="74">
        <v>730</v>
      </c>
      <c r="E12" s="75">
        <v>8760</v>
      </c>
      <c r="F12" s="16">
        <v>1</v>
      </c>
      <c r="G12" s="16">
        <f t="shared" si="8"/>
        <v>928</v>
      </c>
      <c r="H12" s="16">
        <f t="shared" si="2"/>
        <v>928</v>
      </c>
      <c r="I12" s="55">
        <f t="shared" si="5"/>
        <v>10208</v>
      </c>
      <c r="J12" s="16">
        <v>1</v>
      </c>
      <c r="K12" s="16">
        <v>1025</v>
      </c>
      <c r="L12" s="16">
        <f t="shared" ref="L12" si="9">K12*J12</f>
        <v>1025</v>
      </c>
      <c r="M12" s="55">
        <f t="shared" si="4"/>
        <v>12300</v>
      </c>
    </row>
    <row r="13" spans="1:13" ht="22.5" customHeight="1">
      <c r="A13" s="80" t="s">
        <v>163</v>
      </c>
      <c r="B13" s="74">
        <v>2</v>
      </c>
      <c r="C13" s="74">
        <v>448</v>
      </c>
      <c r="D13" s="76">
        <f t="shared" ref="D13:D15" si="10">C13*B13</f>
        <v>896</v>
      </c>
      <c r="E13" s="75">
        <f t="shared" ref="E13:E15" si="11">D13*12</f>
        <v>10752</v>
      </c>
      <c r="F13" s="16">
        <v>3</v>
      </c>
      <c r="G13" s="72">
        <f t="shared" si="8"/>
        <v>617.79999999999995</v>
      </c>
      <c r="H13" s="72">
        <v>1854</v>
      </c>
      <c r="I13" s="73">
        <f t="shared" si="5"/>
        <v>20394</v>
      </c>
      <c r="J13" s="16">
        <v>3</v>
      </c>
      <c r="K13" s="72">
        <v>885</v>
      </c>
      <c r="L13" s="72">
        <v>2655</v>
      </c>
      <c r="M13" s="55">
        <f t="shared" si="4"/>
        <v>31860</v>
      </c>
    </row>
    <row r="14" spans="1:13" ht="21.75" customHeight="1">
      <c r="A14" s="80" t="s">
        <v>164</v>
      </c>
      <c r="B14" s="74">
        <v>1</v>
      </c>
      <c r="C14" s="74">
        <v>364</v>
      </c>
      <c r="D14" s="76">
        <f t="shared" si="10"/>
        <v>364</v>
      </c>
      <c r="E14" s="75">
        <f t="shared" si="11"/>
        <v>4368</v>
      </c>
      <c r="F14" s="16">
        <v>1</v>
      </c>
      <c r="G14" s="72">
        <f t="shared" si="8"/>
        <v>525.4</v>
      </c>
      <c r="H14" s="72">
        <f t="shared" si="2"/>
        <v>525.4</v>
      </c>
      <c r="I14" s="73">
        <v>5775</v>
      </c>
      <c r="J14" s="16">
        <v>1</v>
      </c>
      <c r="K14" s="72">
        <v>577</v>
      </c>
      <c r="L14" s="72">
        <f t="shared" ref="L14:L15" si="12">K14*J14</f>
        <v>577</v>
      </c>
      <c r="M14" s="55">
        <f t="shared" si="4"/>
        <v>6924</v>
      </c>
    </row>
    <row r="15" spans="1:13" ht="21.75" customHeight="1">
      <c r="A15" s="80" t="s">
        <v>165</v>
      </c>
      <c r="B15" s="74">
        <v>1</v>
      </c>
      <c r="C15" s="74">
        <v>363</v>
      </c>
      <c r="D15" s="76">
        <f t="shared" si="10"/>
        <v>363</v>
      </c>
      <c r="E15" s="75">
        <f t="shared" si="11"/>
        <v>4356</v>
      </c>
      <c r="F15" s="16">
        <v>1</v>
      </c>
      <c r="G15" s="72">
        <v>525</v>
      </c>
      <c r="H15" s="72">
        <f t="shared" si="2"/>
        <v>525</v>
      </c>
      <c r="I15" s="73">
        <v>5775</v>
      </c>
      <c r="J15" s="16">
        <v>1</v>
      </c>
      <c r="K15" s="72">
        <v>577</v>
      </c>
      <c r="L15" s="72">
        <f t="shared" si="12"/>
        <v>577</v>
      </c>
      <c r="M15" s="55">
        <f t="shared" si="4"/>
        <v>6924</v>
      </c>
    </row>
    <row r="16" spans="1:13" ht="21.75" customHeight="1">
      <c r="A16" s="80" t="s">
        <v>166</v>
      </c>
      <c r="B16" s="74">
        <v>27</v>
      </c>
      <c r="C16" s="74">
        <f t="shared" ref="C16:D16" si="13">SUM(C4:C15)</f>
        <v>5904</v>
      </c>
      <c r="D16" s="74">
        <f t="shared" si="13"/>
        <v>13750</v>
      </c>
      <c r="E16" s="74">
        <f>SUM(E4:E15)</f>
        <v>165000</v>
      </c>
      <c r="F16" s="16">
        <v>27</v>
      </c>
      <c r="G16" s="72">
        <f>SUM(G4:G15)</f>
        <v>9465.6999999999989</v>
      </c>
      <c r="H16" s="72">
        <f>H4+H5+H6+H7+H8+H9+H10+H11+H12+H13+H14+H15</f>
        <v>18664.900000000001</v>
      </c>
      <c r="I16" s="72">
        <v>220545</v>
      </c>
      <c r="J16" s="16">
        <v>27</v>
      </c>
      <c r="K16" s="72">
        <f>SUM(K4:K15)</f>
        <v>10647</v>
      </c>
      <c r="L16" s="72">
        <f>L4+L5+L6+L7+L8+L9+L10+L11+L12+L13+L14+L15</f>
        <v>21217</v>
      </c>
      <c r="M16" s="72">
        <f>M4+M5+M6+M7+M8+M9+M10+M11+M12+M13+M14+M15</f>
        <v>254604</v>
      </c>
    </row>
    <row r="17" spans="1:13" ht="21.75" customHeight="1">
      <c r="A17" s="82"/>
      <c r="B17" s="77"/>
      <c r="C17" s="77"/>
      <c r="D17" s="65"/>
      <c r="E17" s="65"/>
      <c r="F17" s="16"/>
      <c r="G17" s="72"/>
      <c r="H17" s="72"/>
      <c r="I17" s="73"/>
      <c r="J17" s="16"/>
      <c r="K17" s="72"/>
      <c r="L17" s="72"/>
      <c r="M17" s="73"/>
    </row>
    <row r="18" spans="1:13" ht="21.75" customHeight="1">
      <c r="A18" s="83" t="s">
        <v>167</v>
      </c>
      <c r="B18" s="77"/>
      <c r="C18" s="77"/>
      <c r="D18" s="65"/>
      <c r="E18" s="65"/>
      <c r="F18" s="16"/>
      <c r="G18" s="16"/>
      <c r="H18" s="16"/>
      <c r="I18" s="55"/>
      <c r="J18" s="16"/>
      <c r="K18" s="16"/>
      <c r="L18" s="16"/>
      <c r="M18" s="55"/>
    </row>
    <row r="19" spans="1:13" ht="21.75" customHeight="1">
      <c r="A19" s="84" t="s">
        <v>168</v>
      </c>
      <c r="B19" s="74">
        <v>1</v>
      </c>
      <c r="C19" s="55">
        <v>484</v>
      </c>
      <c r="D19" s="55">
        <v>484</v>
      </c>
      <c r="E19" s="78">
        <v>5808</v>
      </c>
      <c r="F19" s="16">
        <v>1</v>
      </c>
      <c r="G19" s="72">
        <f>(C19/10)+C19+125</f>
        <v>657.4</v>
      </c>
      <c r="H19" s="72">
        <f>G19*F19</f>
        <v>657.4</v>
      </c>
      <c r="I19" s="73">
        <f>H19*11</f>
        <v>7231.4</v>
      </c>
      <c r="J19" s="16">
        <v>1</v>
      </c>
      <c r="K19" s="72">
        <v>722</v>
      </c>
      <c r="L19" s="72">
        <f>K19*J19</f>
        <v>722</v>
      </c>
      <c r="M19" s="55">
        <f t="shared" ref="M19:M23" si="14">L19*12</f>
        <v>8664</v>
      </c>
    </row>
    <row r="20" spans="1:13" ht="21.75" customHeight="1">
      <c r="A20" s="55" t="s">
        <v>168</v>
      </c>
      <c r="B20" s="74">
        <v>1</v>
      </c>
      <c r="C20" s="55">
        <v>484</v>
      </c>
      <c r="D20" s="55">
        <v>484</v>
      </c>
      <c r="E20" s="78">
        <v>5808</v>
      </c>
      <c r="F20" s="16">
        <v>1</v>
      </c>
      <c r="G20" s="72">
        <f>(C20/10)+C20+125</f>
        <v>657.4</v>
      </c>
      <c r="H20" s="72">
        <f t="shared" ref="H20:H22" si="15">G20*F20</f>
        <v>657.4</v>
      </c>
      <c r="I20" s="73">
        <f>H20*11</f>
        <v>7231.4</v>
      </c>
      <c r="J20" s="16">
        <v>1</v>
      </c>
      <c r="K20" s="72">
        <v>722</v>
      </c>
      <c r="L20" s="72">
        <f t="shared" ref="L20:L22" si="16">K20*J20</f>
        <v>722</v>
      </c>
      <c r="M20" s="55">
        <f t="shared" si="14"/>
        <v>8664</v>
      </c>
    </row>
    <row r="21" spans="1:13" ht="21.75" customHeight="1">
      <c r="A21" s="55" t="s">
        <v>168</v>
      </c>
      <c r="B21" s="74">
        <v>1</v>
      </c>
      <c r="C21" s="55">
        <v>450</v>
      </c>
      <c r="D21" s="55">
        <v>450</v>
      </c>
      <c r="E21" s="78">
        <v>5400</v>
      </c>
      <c r="F21" s="16">
        <v>1</v>
      </c>
      <c r="G21" s="16">
        <f>(C21/10)+C21+125</f>
        <v>620</v>
      </c>
      <c r="H21" s="72">
        <f t="shared" si="15"/>
        <v>620</v>
      </c>
      <c r="I21" s="55">
        <f t="shared" ref="I21:I22" si="17">H21*11</f>
        <v>6820</v>
      </c>
      <c r="J21" s="16">
        <v>1</v>
      </c>
      <c r="K21" s="16">
        <v>682</v>
      </c>
      <c r="L21" s="72">
        <f t="shared" si="16"/>
        <v>682</v>
      </c>
      <c r="M21" s="55">
        <f t="shared" si="14"/>
        <v>8184</v>
      </c>
    </row>
    <row r="22" spans="1:13" ht="21.75" customHeight="1">
      <c r="A22" s="55" t="s">
        <v>168</v>
      </c>
      <c r="B22" s="74">
        <v>4</v>
      </c>
      <c r="C22" s="55">
        <v>363</v>
      </c>
      <c r="D22" s="55">
        <v>1452</v>
      </c>
      <c r="E22" s="78">
        <v>17424</v>
      </c>
      <c r="F22" s="16">
        <v>4</v>
      </c>
      <c r="G22" s="72">
        <f>(C22/10)+C22+125</f>
        <v>524.29999999999995</v>
      </c>
      <c r="H22" s="72">
        <f t="shared" si="15"/>
        <v>2097.1999999999998</v>
      </c>
      <c r="I22" s="73">
        <f t="shared" si="17"/>
        <v>23069.199999999997</v>
      </c>
      <c r="J22" s="16">
        <v>4</v>
      </c>
      <c r="K22" s="72">
        <v>576</v>
      </c>
      <c r="L22" s="72">
        <f t="shared" si="16"/>
        <v>2304</v>
      </c>
      <c r="M22" s="55">
        <f t="shared" si="14"/>
        <v>27648</v>
      </c>
    </row>
    <row r="23" spans="1:13" ht="21.75" customHeight="1">
      <c r="A23" s="83" t="s">
        <v>0</v>
      </c>
      <c r="B23" s="74">
        <v>7</v>
      </c>
      <c r="C23" s="79">
        <v>2870</v>
      </c>
      <c r="D23" s="79">
        <v>2870</v>
      </c>
      <c r="E23" s="78">
        <v>34440</v>
      </c>
      <c r="F23" s="16">
        <v>7</v>
      </c>
      <c r="G23" s="73">
        <f>G19+G20+G21+G22</f>
        <v>2459.1</v>
      </c>
      <c r="H23" s="73">
        <f>H19+H20+H21+H22</f>
        <v>4032</v>
      </c>
      <c r="I23" s="55">
        <v>44352</v>
      </c>
      <c r="J23" s="16">
        <v>7</v>
      </c>
      <c r="K23" s="73">
        <f>K19+K20+K21+K22</f>
        <v>2702</v>
      </c>
      <c r="L23" s="73">
        <f>L19+L20+L21+L22</f>
        <v>4430</v>
      </c>
      <c r="M23" s="55">
        <f t="shared" si="14"/>
        <v>53160</v>
      </c>
    </row>
    <row r="24" spans="1:13" ht="21.75" customHeight="1">
      <c r="A24" s="85" t="s">
        <v>169</v>
      </c>
    </row>
    <row r="26" spans="1:13" ht="21.75" customHeight="1">
      <c r="A26" s="85" t="s">
        <v>170</v>
      </c>
    </row>
    <row r="27" spans="1:13" s="63" customFormat="1" ht="23.25" customHeight="1">
      <c r="A27"/>
      <c r="B27" s="67"/>
      <c r="C27" s="68"/>
      <c r="D27" s="69"/>
      <c r="E27" s="69"/>
      <c r="F27"/>
      <c r="G27"/>
      <c r="H27"/>
      <c r="I27"/>
      <c r="J27"/>
      <c r="K27"/>
      <c r="L27"/>
      <c r="M27"/>
    </row>
    <row r="28" spans="1:13" ht="19.5" customHeight="1">
      <c r="A28" s="64"/>
    </row>
    <row r="29" spans="1:13" ht="21.75" customHeight="1">
      <c r="A29" s="64"/>
    </row>
    <row r="30" spans="1:13" ht="21.75" customHeight="1">
      <c r="A30" s="64"/>
    </row>
    <row r="31" spans="1:13" ht="21.75" customHeight="1">
      <c r="A31" s="63"/>
      <c r="B31" s="63"/>
      <c r="C31" s="63"/>
      <c r="D31" s="63"/>
      <c r="E31" s="63"/>
    </row>
  </sheetData>
  <mergeCells count="13">
    <mergeCell ref="B1:B3"/>
    <mergeCell ref="C1:E1"/>
    <mergeCell ref="A1:A3"/>
    <mergeCell ref="J1:J3"/>
    <mergeCell ref="K1:M1"/>
    <mergeCell ref="K2:K3"/>
    <mergeCell ref="L2:M2"/>
    <mergeCell ref="C2:C3"/>
    <mergeCell ref="D2:E2"/>
    <mergeCell ref="F1:F3"/>
    <mergeCell ref="G1:I1"/>
    <mergeCell ref="G2:G3"/>
    <mergeCell ref="H2:I2"/>
  </mergeCells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9" workbookViewId="0">
      <selection activeCell="I18" sqref="I18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9" ht="27.75" customHeight="1">
      <c r="A1" s="139" t="s">
        <v>125</v>
      </c>
      <c r="B1" s="139"/>
      <c r="C1" s="139"/>
      <c r="D1" s="139"/>
      <c r="E1" s="139"/>
      <c r="F1" s="139"/>
      <c r="G1" s="139"/>
      <c r="H1" s="139"/>
    </row>
    <row r="2" spans="1:9" ht="27.75" customHeight="1">
      <c r="A2" s="70"/>
      <c r="B2" s="70"/>
      <c r="C2" s="139" t="s">
        <v>128</v>
      </c>
      <c r="D2" s="139"/>
      <c r="E2" s="139" t="s">
        <v>129</v>
      </c>
      <c r="F2" s="139"/>
      <c r="G2" s="139" t="s">
        <v>134</v>
      </c>
      <c r="H2" s="139"/>
    </row>
    <row r="3" spans="1:9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9" ht="32.25" customHeight="1">
      <c r="A4" s="55">
        <v>1</v>
      </c>
      <c r="B4" s="55" t="s">
        <v>141</v>
      </c>
      <c r="C4" s="16"/>
      <c r="D4" s="55"/>
      <c r="E4" s="16" t="s">
        <v>135</v>
      </c>
      <c r="F4" s="55">
        <v>300</v>
      </c>
      <c r="G4" s="55" t="s">
        <v>135</v>
      </c>
      <c r="H4" s="55">
        <v>200</v>
      </c>
    </row>
    <row r="5" spans="1:9" ht="32.25" customHeight="1">
      <c r="A5" s="55">
        <v>2</v>
      </c>
      <c r="B5" s="55" t="s">
        <v>142</v>
      </c>
      <c r="C5" s="54" t="s">
        <v>136</v>
      </c>
      <c r="D5" s="55">
        <v>2000</v>
      </c>
      <c r="E5" s="54" t="s">
        <v>136</v>
      </c>
      <c r="F5" s="55">
        <v>3000</v>
      </c>
      <c r="G5" s="55" t="s">
        <v>136</v>
      </c>
      <c r="H5" s="55">
        <v>3000</v>
      </c>
    </row>
    <row r="6" spans="1:9" ht="32.25" customHeight="1">
      <c r="A6" s="55">
        <v>3</v>
      </c>
      <c r="B6" s="55"/>
      <c r="C6" s="54"/>
      <c r="D6" s="55"/>
      <c r="E6" s="54"/>
      <c r="F6" s="55"/>
      <c r="G6" s="55"/>
      <c r="H6" s="55"/>
    </row>
    <row r="7" spans="1:9" ht="32.25" customHeight="1">
      <c r="A7" s="55">
        <v>2</v>
      </c>
      <c r="B7" s="55"/>
      <c r="C7" s="54"/>
      <c r="D7" s="55"/>
      <c r="E7" s="54"/>
      <c r="F7" s="55"/>
      <c r="G7" s="55"/>
      <c r="H7" s="55"/>
    </row>
    <row r="8" spans="1:9" ht="32.25" customHeight="1">
      <c r="A8" s="55">
        <v>3</v>
      </c>
      <c r="B8" s="55" t="s">
        <v>143</v>
      </c>
      <c r="C8" s="54" t="s">
        <v>137</v>
      </c>
      <c r="D8" s="55">
        <v>4500</v>
      </c>
      <c r="E8" s="54" t="s">
        <v>137</v>
      </c>
      <c r="F8" s="55">
        <v>5000</v>
      </c>
      <c r="G8" s="55"/>
      <c r="H8" s="55">
        <v>6000</v>
      </c>
    </row>
    <row r="9" spans="1:9" ht="32.25" customHeight="1">
      <c r="A9" s="55">
        <v>4</v>
      </c>
      <c r="B9" s="55" t="s">
        <v>144</v>
      </c>
      <c r="C9" s="54" t="s">
        <v>138</v>
      </c>
      <c r="D9" s="55">
        <v>11500</v>
      </c>
      <c r="E9" s="54" t="s">
        <v>138</v>
      </c>
      <c r="F9" s="55">
        <v>12000</v>
      </c>
      <c r="G9" s="55"/>
      <c r="H9" s="55">
        <v>13000</v>
      </c>
    </row>
    <row r="10" spans="1:9" ht="32.25" customHeight="1">
      <c r="A10" s="55">
        <v>5</v>
      </c>
      <c r="B10" s="55" t="s">
        <v>145</v>
      </c>
      <c r="C10" s="54" t="s">
        <v>139</v>
      </c>
      <c r="D10" s="55">
        <v>2000</v>
      </c>
      <c r="E10" s="54" t="s">
        <v>139</v>
      </c>
      <c r="F10" s="55">
        <v>2500</v>
      </c>
      <c r="G10" s="55"/>
      <c r="H10" s="55">
        <v>2500</v>
      </c>
    </row>
    <row r="11" spans="1:9" ht="32.25" customHeight="1">
      <c r="A11" s="55">
        <v>6</v>
      </c>
      <c r="B11" s="55" t="s">
        <v>146</v>
      </c>
      <c r="C11" s="54"/>
      <c r="D11" s="55"/>
      <c r="E11" s="54" t="s">
        <v>136</v>
      </c>
      <c r="F11" s="55">
        <v>300</v>
      </c>
      <c r="G11" s="55"/>
      <c r="H11" s="55">
        <v>200</v>
      </c>
    </row>
    <row r="12" spans="1:9" ht="32.25" customHeight="1">
      <c r="A12" s="55">
        <v>7</v>
      </c>
      <c r="B12" s="55" t="s">
        <v>147</v>
      </c>
      <c r="C12" s="54"/>
      <c r="D12" s="55"/>
      <c r="E12" s="54" t="s">
        <v>135</v>
      </c>
      <c r="F12" s="55">
        <v>300</v>
      </c>
      <c r="G12" s="55"/>
      <c r="H12" s="55">
        <v>200</v>
      </c>
    </row>
    <row r="13" spans="1:9" ht="32.25" customHeight="1">
      <c r="A13" s="55">
        <v>8</v>
      </c>
      <c r="B13" s="55" t="s">
        <v>148</v>
      </c>
      <c r="C13" s="54"/>
      <c r="D13" s="55"/>
      <c r="E13" s="54"/>
      <c r="F13" s="55"/>
      <c r="G13" s="55"/>
      <c r="H13" s="55"/>
    </row>
    <row r="14" spans="1:9" ht="32.25" customHeight="1">
      <c r="A14" s="55">
        <v>9</v>
      </c>
      <c r="B14" s="55" t="s">
        <v>151</v>
      </c>
      <c r="C14" s="54"/>
      <c r="D14" s="55"/>
      <c r="E14" s="54"/>
      <c r="F14" s="55">
        <v>13000</v>
      </c>
      <c r="G14" s="55"/>
      <c r="H14" s="55">
        <v>2000</v>
      </c>
      <c r="I14" t="s">
        <v>171</v>
      </c>
    </row>
    <row r="15" spans="1:9" ht="32.25" customHeight="1">
      <c r="A15" s="55">
        <v>10</v>
      </c>
      <c r="B15" s="55" t="s">
        <v>149</v>
      </c>
      <c r="C15" s="54"/>
      <c r="D15" s="55"/>
      <c r="E15" s="54"/>
      <c r="F15" s="55">
        <v>5000</v>
      </c>
      <c r="G15" s="55"/>
      <c r="H15" s="55"/>
    </row>
    <row r="16" spans="1:9" ht="32.25" customHeight="1">
      <c r="A16" s="55"/>
      <c r="B16" s="55" t="s">
        <v>150</v>
      </c>
      <c r="C16" s="54" t="s">
        <v>140</v>
      </c>
      <c r="D16" s="55">
        <v>7752</v>
      </c>
      <c r="E16" s="54"/>
      <c r="F16" s="55">
        <v>1000</v>
      </c>
      <c r="G16" s="55"/>
      <c r="H16" s="55">
        <v>575</v>
      </c>
    </row>
    <row r="17" spans="1:8" ht="32.25" customHeight="1">
      <c r="A17" s="55"/>
      <c r="B17" s="71" t="s">
        <v>0</v>
      </c>
      <c r="C17" s="54"/>
      <c r="D17" s="71">
        <v>27752</v>
      </c>
      <c r="E17" s="54"/>
      <c r="F17" s="71">
        <v>42400</v>
      </c>
      <c r="G17" s="55"/>
      <c r="H17" s="55">
        <v>27675</v>
      </c>
    </row>
    <row r="18" spans="1:8" ht="32.25" customHeight="1">
      <c r="A18" s="55"/>
      <c r="B18" s="55"/>
      <c r="C18" s="54"/>
      <c r="D18" s="55"/>
      <c r="E18" s="54"/>
      <c r="F18" s="55"/>
      <c r="G18" s="55"/>
      <c r="H18" s="55"/>
    </row>
    <row r="19" spans="1:8" ht="32.25" customHeight="1">
      <c r="A19" s="55"/>
      <c r="B19" s="55"/>
      <c r="C19" s="54"/>
      <c r="D19" s="55"/>
      <c r="E19" s="54"/>
      <c r="F19" s="55"/>
      <c r="G19" s="55"/>
      <c r="H19" s="55"/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/>
      <c r="C22" s="54"/>
      <c r="D22" s="55"/>
      <c r="E22" s="54"/>
      <c r="F22" s="55"/>
      <c r="G22" s="55"/>
      <c r="H22" s="55"/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>
      <c r="A29" s="55"/>
      <c r="B29" s="55"/>
      <c r="C29" s="54"/>
      <c r="D29" s="55"/>
      <c r="E29" s="54"/>
      <c r="F29" s="55"/>
      <c r="G29" s="55"/>
      <c r="H29" s="55"/>
    </row>
    <row r="30" spans="1:8" ht="32.25" customHeight="1">
      <c r="A30" s="55"/>
      <c r="B30" s="55"/>
      <c r="C30" s="54"/>
      <c r="D30" s="55"/>
      <c r="E30" s="54"/>
      <c r="F30" s="55"/>
      <c r="G30" s="55"/>
      <c r="H30" s="55"/>
    </row>
    <row r="31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cp:lastPrinted>2018-12-28T05:54:54Z</cp:lastPrinted>
  <dcterms:created xsi:type="dcterms:W3CDTF">2013-10-04T08:00:13Z</dcterms:created>
  <dcterms:modified xsi:type="dcterms:W3CDTF">2025-11-11T09:48:06Z</dcterms:modified>
</cp:coreProperties>
</file>