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gib\Desktop\2026\"/>
    </mc:Choice>
  </mc:AlternateContent>
  <xr:revisionPtr revIDLastSave="0" documentId="13_ncr:1_{2DAAFC90-869C-4D55-A938-69F698633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გადასახდელები" sheetId="9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9" l="1"/>
  <c r="G18" i="9"/>
  <c r="M94" i="9" l="1"/>
  <c r="M93" i="9"/>
  <c r="M92" i="9"/>
  <c r="O91" i="9"/>
  <c r="O89" i="9" s="1"/>
  <c r="N91" i="9"/>
  <c r="M91" i="9" s="1"/>
  <c r="M90" i="9"/>
  <c r="M88" i="9"/>
  <c r="M87" i="9"/>
  <c r="O86" i="9"/>
  <c r="N86" i="9"/>
  <c r="M86" i="9" s="1"/>
  <c r="M85" i="9"/>
  <c r="M84" i="9"/>
  <c r="O83" i="9"/>
  <c r="N83" i="9"/>
  <c r="M83" i="9" s="1"/>
  <c r="M82" i="9"/>
  <c r="M81" i="9"/>
  <c r="O80" i="9"/>
  <c r="N80" i="9"/>
  <c r="M80" i="9" s="1"/>
  <c r="M78" i="9"/>
  <c r="M77" i="9"/>
  <c r="O76" i="9"/>
  <c r="M76" i="9" s="1"/>
  <c r="N76" i="9"/>
  <c r="M75" i="9"/>
  <c r="M74" i="9"/>
  <c r="O73" i="9"/>
  <c r="N73" i="9"/>
  <c r="M72" i="9"/>
  <c r="M71" i="9"/>
  <c r="O70" i="9"/>
  <c r="O69" i="9" s="1"/>
  <c r="N70" i="9"/>
  <c r="M70" i="9" s="1"/>
  <c r="M68" i="9"/>
  <c r="M67" i="9"/>
  <c r="M66" i="9"/>
  <c r="M65" i="9"/>
  <c r="M64" i="9"/>
  <c r="M63" i="9"/>
  <c r="M62" i="9"/>
  <c r="O61" i="9"/>
  <c r="O60" i="9" s="1"/>
  <c r="N61" i="9"/>
  <c r="M61" i="9" s="1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O46" i="9"/>
  <c r="N46" i="9"/>
  <c r="M46" i="9" s="1"/>
  <c r="M45" i="9"/>
  <c r="M44" i="9"/>
  <c r="M43" i="9"/>
  <c r="M42" i="9"/>
  <c r="M41" i="9"/>
  <c r="M40" i="9"/>
  <c r="O39" i="9"/>
  <c r="N39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O21" i="9"/>
  <c r="N21" i="9"/>
  <c r="M21" i="9" s="1"/>
  <c r="M20" i="9"/>
  <c r="M19" i="9"/>
  <c r="O18" i="9"/>
  <c r="N18" i="9"/>
  <c r="M18" i="9" s="1"/>
  <c r="N17" i="9"/>
  <c r="M17" i="9" s="1"/>
  <c r="N15" i="9"/>
  <c r="M15" i="9" s="1"/>
  <c r="O14" i="9"/>
  <c r="O13" i="9"/>
  <c r="M9" i="9"/>
  <c r="M8" i="9"/>
  <c r="M7" i="9"/>
  <c r="O5" i="9"/>
  <c r="G5" i="9"/>
  <c r="H5" i="9"/>
  <c r="K5" i="9"/>
  <c r="I5" i="9" s="1"/>
  <c r="F6" i="9"/>
  <c r="I6" i="9"/>
  <c r="F7" i="9"/>
  <c r="I7" i="9"/>
  <c r="F8" i="9"/>
  <c r="I8" i="9"/>
  <c r="F9" i="9"/>
  <c r="I9" i="9"/>
  <c r="G14" i="9"/>
  <c r="H14" i="9"/>
  <c r="H13" i="9" s="1"/>
  <c r="J14" i="9"/>
  <c r="K14" i="9"/>
  <c r="K13" i="9" s="1"/>
  <c r="F15" i="9"/>
  <c r="I15" i="9"/>
  <c r="F17" i="9"/>
  <c r="I17" i="9"/>
  <c r="H18" i="9"/>
  <c r="J18" i="9"/>
  <c r="K18" i="9"/>
  <c r="F19" i="9"/>
  <c r="I19" i="9"/>
  <c r="F20" i="9"/>
  <c r="I20" i="9"/>
  <c r="G21" i="9"/>
  <c r="H21" i="9"/>
  <c r="K21" i="9"/>
  <c r="F22" i="9"/>
  <c r="I22" i="9"/>
  <c r="F23" i="9"/>
  <c r="I23" i="9"/>
  <c r="F24" i="9"/>
  <c r="I24" i="9"/>
  <c r="F25" i="9"/>
  <c r="J25" i="9"/>
  <c r="I25" i="9" s="1"/>
  <c r="F26" i="9"/>
  <c r="J26" i="9"/>
  <c r="I26" i="9" s="1"/>
  <c r="F27" i="9"/>
  <c r="I27" i="9"/>
  <c r="F28" i="9"/>
  <c r="J28" i="9"/>
  <c r="I28" i="9" s="1"/>
  <c r="F29" i="9"/>
  <c r="I29" i="9"/>
  <c r="F30" i="9"/>
  <c r="I30" i="9"/>
  <c r="F31" i="9"/>
  <c r="I31" i="9"/>
  <c r="F32" i="9"/>
  <c r="I32" i="9"/>
  <c r="F33" i="9"/>
  <c r="I33" i="9"/>
  <c r="F34" i="9"/>
  <c r="J34" i="9"/>
  <c r="I34" i="9" s="1"/>
  <c r="F35" i="9"/>
  <c r="I35" i="9"/>
  <c r="F36" i="9"/>
  <c r="I36" i="9"/>
  <c r="F37" i="9"/>
  <c r="I37" i="9"/>
  <c r="F38" i="9"/>
  <c r="J38" i="9"/>
  <c r="I38" i="9" s="1"/>
  <c r="G39" i="9"/>
  <c r="H39" i="9"/>
  <c r="J39" i="9"/>
  <c r="K39" i="9"/>
  <c r="I39" i="9" s="1"/>
  <c r="F40" i="9"/>
  <c r="I40" i="9"/>
  <c r="F41" i="9"/>
  <c r="I41" i="9"/>
  <c r="F42" i="9"/>
  <c r="I42" i="9"/>
  <c r="F43" i="9"/>
  <c r="I43" i="9"/>
  <c r="F44" i="9"/>
  <c r="I44" i="9"/>
  <c r="F45" i="9"/>
  <c r="I45" i="9"/>
  <c r="G46" i="9"/>
  <c r="H46" i="9"/>
  <c r="K46" i="9"/>
  <c r="F47" i="9"/>
  <c r="I47" i="9"/>
  <c r="F48" i="9"/>
  <c r="I48" i="9"/>
  <c r="F49" i="9"/>
  <c r="J49" i="9"/>
  <c r="I49" i="9" s="1"/>
  <c r="F50" i="9"/>
  <c r="I50" i="9"/>
  <c r="F51" i="9"/>
  <c r="I51" i="9"/>
  <c r="F52" i="9"/>
  <c r="I52" i="9"/>
  <c r="F53" i="9"/>
  <c r="I53" i="9"/>
  <c r="F54" i="9"/>
  <c r="I54" i="9"/>
  <c r="F55" i="9"/>
  <c r="I55" i="9"/>
  <c r="F56" i="9"/>
  <c r="I56" i="9"/>
  <c r="F57" i="9"/>
  <c r="I57" i="9"/>
  <c r="F58" i="9"/>
  <c r="J58" i="9"/>
  <c r="I58" i="9" s="1"/>
  <c r="F59" i="9"/>
  <c r="I59" i="9"/>
  <c r="G61" i="9"/>
  <c r="G60" i="9" s="1"/>
  <c r="H61" i="9"/>
  <c r="H60" i="9" s="1"/>
  <c r="J61" i="9"/>
  <c r="J60" i="9" s="1"/>
  <c r="K61" i="9"/>
  <c r="K60" i="9" s="1"/>
  <c r="F62" i="9"/>
  <c r="I62" i="9"/>
  <c r="F63" i="9"/>
  <c r="I63" i="9"/>
  <c r="F64" i="9"/>
  <c r="I64" i="9"/>
  <c r="F65" i="9"/>
  <c r="I65" i="9"/>
  <c r="F66" i="9"/>
  <c r="I66" i="9"/>
  <c r="F67" i="9"/>
  <c r="I67" i="9"/>
  <c r="F68" i="9"/>
  <c r="I68" i="9"/>
  <c r="G70" i="9"/>
  <c r="H70" i="9"/>
  <c r="J70" i="9"/>
  <c r="K70" i="9"/>
  <c r="F71" i="9"/>
  <c r="I71" i="9"/>
  <c r="F72" i="9"/>
  <c r="I72" i="9"/>
  <c r="G73" i="9"/>
  <c r="H73" i="9"/>
  <c r="J73" i="9"/>
  <c r="K73" i="9"/>
  <c r="F74" i="9"/>
  <c r="I74" i="9"/>
  <c r="F75" i="9"/>
  <c r="I75" i="9"/>
  <c r="G76" i="9"/>
  <c r="H76" i="9"/>
  <c r="J76" i="9"/>
  <c r="K76" i="9"/>
  <c r="F77" i="9"/>
  <c r="I77" i="9"/>
  <c r="F78" i="9"/>
  <c r="I78" i="9"/>
  <c r="G80" i="9"/>
  <c r="H80" i="9"/>
  <c r="J80" i="9"/>
  <c r="K80" i="9"/>
  <c r="F81" i="9"/>
  <c r="I81" i="9"/>
  <c r="F82" i="9"/>
  <c r="I82" i="9"/>
  <c r="G83" i="9"/>
  <c r="H83" i="9"/>
  <c r="J83" i="9"/>
  <c r="K83" i="9"/>
  <c r="F84" i="9"/>
  <c r="I84" i="9"/>
  <c r="F85" i="9"/>
  <c r="I85" i="9"/>
  <c r="G86" i="9"/>
  <c r="H86" i="9"/>
  <c r="K86" i="9"/>
  <c r="F87" i="9"/>
  <c r="J87" i="9"/>
  <c r="J86" i="9" s="1"/>
  <c r="F88" i="9"/>
  <c r="I88" i="9"/>
  <c r="F90" i="9"/>
  <c r="I90" i="9"/>
  <c r="G91" i="9"/>
  <c r="H91" i="9"/>
  <c r="H89" i="9" s="1"/>
  <c r="J91" i="9"/>
  <c r="K91" i="9"/>
  <c r="K89" i="9" s="1"/>
  <c r="F92" i="9"/>
  <c r="I92" i="9"/>
  <c r="F93" i="9"/>
  <c r="I93" i="9"/>
  <c r="F94" i="9"/>
  <c r="I94" i="9"/>
  <c r="R91" i="9"/>
  <c r="R89" i="9" s="1"/>
  <c r="R83" i="9"/>
  <c r="R80" i="9"/>
  <c r="R76" i="9"/>
  <c r="R73" i="9"/>
  <c r="R70" i="9"/>
  <c r="R61" i="9"/>
  <c r="R60" i="9" s="1"/>
  <c r="R46" i="9"/>
  <c r="R39" i="9"/>
  <c r="R21" i="9"/>
  <c r="R18" i="9"/>
  <c r="R14" i="9"/>
  <c r="R13" i="9"/>
  <c r="R5" i="9"/>
  <c r="R86" i="9"/>
  <c r="M73" i="9" l="1"/>
  <c r="O79" i="9"/>
  <c r="I73" i="9"/>
  <c r="O16" i="9"/>
  <c r="O12" i="9" s="1"/>
  <c r="O10" i="9" s="1"/>
  <c r="N14" i="9"/>
  <c r="N60" i="9"/>
  <c r="M60" i="9" s="1"/>
  <c r="N69" i="9"/>
  <c r="M69" i="9" s="1"/>
  <c r="N89" i="9"/>
  <c r="M89" i="9" s="1"/>
  <c r="N16" i="9"/>
  <c r="N79" i="9"/>
  <c r="F76" i="9"/>
  <c r="I83" i="9"/>
  <c r="F14" i="9"/>
  <c r="J69" i="9"/>
  <c r="I69" i="9" s="1"/>
  <c r="G69" i="9"/>
  <c r="F61" i="9"/>
  <c r="F70" i="9"/>
  <c r="F46" i="9"/>
  <c r="I76" i="9"/>
  <c r="F39" i="9"/>
  <c r="F86" i="9"/>
  <c r="F80" i="9"/>
  <c r="G16" i="9"/>
  <c r="G79" i="9"/>
  <c r="F79" i="9" s="1"/>
  <c r="J79" i="9"/>
  <c r="G13" i="9"/>
  <c r="F13" i="9" s="1"/>
  <c r="F18" i="9"/>
  <c r="F73" i="9"/>
  <c r="K79" i="9"/>
  <c r="H69" i="9"/>
  <c r="F83" i="9"/>
  <c r="I80" i="9"/>
  <c r="H79" i="9"/>
  <c r="I70" i="9"/>
  <c r="I86" i="9"/>
  <c r="I61" i="9"/>
  <c r="J21" i="9"/>
  <c r="I21" i="9" s="1"/>
  <c r="K16" i="9"/>
  <c r="F5" i="9"/>
  <c r="J46" i="9"/>
  <c r="I46" i="9" s="1"/>
  <c r="I18" i="9"/>
  <c r="I91" i="9"/>
  <c r="K69" i="9"/>
  <c r="F91" i="9"/>
  <c r="F21" i="9"/>
  <c r="H16" i="9"/>
  <c r="I14" i="9"/>
  <c r="I60" i="9"/>
  <c r="F60" i="9"/>
  <c r="J89" i="9"/>
  <c r="I89" i="9" s="1"/>
  <c r="I87" i="9"/>
  <c r="J13" i="9"/>
  <c r="G89" i="9"/>
  <c r="F89" i="9" s="1"/>
  <c r="R79" i="9"/>
  <c r="R69" i="9"/>
  <c r="R16" i="9"/>
  <c r="M79" i="9" l="1"/>
  <c r="M16" i="9"/>
  <c r="N13" i="9"/>
  <c r="M14" i="9"/>
  <c r="I79" i="9"/>
  <c r="H12" i="9"/>
  <c r="H10" i="9" s="1"/>
  <c r="K12" i="9"/>
  <c r="K10" i="9" s="1"/>
  <c r="J16" i="9"/>
  <c r="I16" i="9" s="1"/>
  <c r="F69" i="9"/>
  <c r="F16" i="9"/>
  <c r="G12" i="9"/>
  <c r="I13" i="9"/>
  <c r="R12" i="9"/>
  <c r="R10" i="9" s="1"/>
  <c r="M13" i="9" l="1"/>
  <c r="N12" i="9"/>
  <c r="J12" i="9"/>
  <c r="J10" i="9" s="1"/>
  <c r="I10" i="9" s="1"/>
  <c r="F12" i="9"/>
  <c r="G10" i="9"/>
  <c r="F10" i="9" s="1"/>
  <c r="Q39" i="9"/>
  <c r="I12" i="9" l="1"/>
  <c r="M12" i="9"/>
  <c r="N10" i="9"/>
  <c r="P22" i="9"/>
  <c r="P25" i="9"/>
  <c r="P93" i="9"/>
  <c r="P92" i="9"/>
  <c r="Q91" i="9"/>
  <c r="P91" i="9" s="1"/>
  <c r="P90" i="9"/>
  <c r="P88" i="9"/>
  <c r="P87" i="9"/>
  <c r="P85" i="9"/>
  <c r="P84" i="9"/>
  <c r="Q83" i="9"/>
  <c r="P82" i="9"/>
  <c r="P81" i="9"/>
  <c r="Q80" i="9"/>
  <c r="P78" i="9"/>
  <c r="P77" i="9"/>
  <c r="Q76" i="9"/>
  <c r="P76" i="9" s="1"/>
  <c r="P75" i="9"/>
  <c r="P74" i="9"/>
  <c r="Q73" i="9"/>
  <c r="P73" i="9" s="1"/>
  <c r="P72" i="9"/>
  <c r="P71" i="9"/>
  <c r="Q70" i="9"/>
  <c r="P70" i="9" s="1"/>
  <c r="P68" i="9"/>
  <c r="P67" i="9"/>
  <c r="P66" i="9"/>
  <c r="P65" i="9"/>
  <c r="P64" i="9"/>
  <c r="P63" i="9"/>
  <c r="P62" i="9"/>
  <c r="Q61" i="9"/>
  <c r="Q60" i="9" s="1"/>
  <c r="P60" i="9" s="1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5" i="9"/>
  <c r="P44" i="9"/>
  <c r="P43" i="9"/>
  <c r="P42" i="9"/>
  <c r="P41" i="9"/>
  <c r="P40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Q21" i="9"/>
  <c r="P24" i="9"/>
  <c r="P23" i="9"/>
  <c r="P20" i="9"/>
  <c r="P19" i="9"/>
  <c r="Q18" i="9"/>
  <c r="P17" i="9"/>
  <c r="Q14" i="9"/>
  <c r="P9" i="9"/>
  <c r="P8" i="9"/>
  <c r="P7" i="9"/>
  <c r="N6" i="9" l="1"/>
  <c r="M10" i="9"/>
  <c r="Q89" i="9"/>
  <c r="P89" i="9" s="1"/>
  <c r="P61" i="9"/>
  <c r="P80" i="9"/>
  <c r="P14" i="9"/>
  <c r="P83" i="9"/>
  <c r="Q69" i="9"/>
  <c r="P69" i="9" s="1"/>
  <c r="P18" i="9"/>
  <c r="P39" i="9"/>
  <c r="Q13" i="9"/>
  <c r="P13" i="9" s="1"/>
  <c r="P21" i="9"/>
  <c r="Q46" i="9"/>
  <c r="P46" i="9" s="1"/>
  <c r="Q86" i="9"/>
  <c r="P86" i="9" s="1"/>
  <c r="M6" i="9" l="1"/>
  <c r="N5" i="9"/>
  <c r="M5" i="9" s="1"/>
  <c r="Q16" i="9"/>
  <c r="P16" i="9" s="1"/>
  <c r="Q79" i="9"/>
  <c r="P79" i="9" s="1"/>
  <c r="Q12" i="9" l="1"/>
  <c r="Q10" i="9" l="1"/>
  <c r="P12" i="9"/>
  <c r="P10" i="9" l="1"/>
  <c r="Q6" i="9"/>
  <c r="Q5" i="9" l="1"/>
  <c r="P5" i="9" s="1"/>
  <c r="P6" i="9"/>
</calcChain>
</file>

<file path=xl/sharedStrings.xml><?xml version="1.0" encoding="utf-8"?>
<sst xmlns="http://schemas.openxmlformats.org/spreadsheetml/2006/main" count="149" uniqueCount="121">
  <si>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</si>
  <si>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</si>
  <si>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</si>
  <si>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</si>
  <si>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</si>
  <si>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</si>
  <si>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</si>
  <si>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</si>
  <si>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</si>
  <si>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</si>
  <si>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</si>
  <si>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</si>
  <si>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</si>
  <si>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</si>
  <si>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</si>
  <si>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</si>
  <si>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</si>
  <si>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</si>
  <si>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</si>
  <si>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</si>
  <si>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</si>
  <si>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</si>
  <si>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</si>
  <si>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</si>
  <si>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</si>
  <si>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</si>
  <si>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</si>
  <si>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</si>
  <si>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</si>
  <si>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</si>
  <si>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</si>
  <si>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</si>
  <si>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</si>
  <si>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</si>
  <si>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</si>
  <si>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</si>
  <si>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</si>
  <si>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</si>
  <si>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</si>
  <si>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</si>
  <si>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</si>
  <si>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</si>
  <si>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</si>
  <si>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</si>
  <si>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</si>
  <si>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</si>
  <si>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</si>
  <si>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</si>
  <si>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</si>
  <si>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</si>
  <si>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</si>
  <si>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</si>
  <si>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</si>
  <si>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</si>
  <si>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</si>
  <si>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</si>
  <si>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</si>
  <si>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</si>
  <si>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</si>
  <si>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</si>
  <si>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</si>
  <si>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</si>
  <si>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</si>
  <si>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</si>
  <si>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</si>
  <si>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</si>
  <si>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</si>
  <si>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</si>
  <si>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</si>
  <si>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</si>
  <si>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</si>
  <si>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</si>
  <si>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</si>
  <si>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</si>
  <si>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</si>
  <si>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</si>
  <si>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</si>
  <si>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</si>
  <si>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</si>
  <si>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</si>
  <si>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</si>
  <si>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</si>
  <si>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</si>
  <si>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</si>
  <si>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</si>
  <si>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</si>
  <si>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</si>
  <si>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</si>
  <si>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</si>
  <si>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</si>
  <si>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</si>
  <si>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</si>
  <si>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</si>
  <si>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</si>
  <si>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</si>
  <si>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</si>
  <si>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</si>
  <si>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</si>
  <si>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</si>
  <si>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</si>
  <si>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</si>
  <si>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</si>
  <si>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</si>
  <si>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</si>
  <si>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</si>
  <si>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</si>
  <si>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</si>
  <si>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</si>
  <si>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</si>
  <si>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</si>
  <si>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</si>
  <si>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</si>
  <si>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</si>
  <si>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</si>
  <si>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</si>
  <si>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</si>
  <si>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ა(ა)იპ ამბროლაურის სკოლამდელი სააღმზრდელო დაწესებულება</t>
  </si>
  <si>
    <t>2024 წლის ბიუჯეტის პროექტი</t>
  </si>
  <si>
    <t>2025 წლის გეგმა</t>
  </si>
  <si>
    <t>2024 წლის ფაქტიური ხარჯი</t>
  </si>
  <si>
    <t>2026 წლის ბიუჯეტის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</si>
</sst>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-* #,##0.00_ _-;\-* #,##0.00_ _-;_-* &quot;-&quot;??_ _-;_-@_-"/>
    <numFmt numFmtId="167" formatCode="0.000"/>
    <numFmt numFmtId="168" formatCode="#,##0.000"/>
  </numFmts>
  <fonts count="21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9"/>
      <name val="Arial"/>
      <family val="2"/>
      <charset val="204"/>
    </font>
    <font>
      <sz val="9"/>
      <color theme="1"/>
      <name val="Body Font"/>
      <family val="2"/>
    </font>
    <font>
      <b/>
      <sz val="9"/>
      <name val="Sylfaen"/>
      <family val="1"/>
      <charset val="204"/>
    </font>
    <font>
      <b/>
      <sz val="9"/>
      <name val="Sylfaen"/>
      <family val="1"/>
    </font>
    <font>
      <b/>
      <sz val="9"/>
      <color indexed="10"/>
      <name val="Sylfaen"/>
      <family val="1"/>
    </font>
    <font>
      <b/>
      <sz val="9"/>
      <color indexed="12"/>
      <name val="Sylfaen"/>
      <family val="1"/>
    </font>
    <font>
      <b/>
      <sz val="9"/>
      <name val="LitNusx"/>
      <family val="2"/>
    </font>
    <font>
      <b/>
      <sz val="9"/>
      <color rgb="FF0000FF"/>
      <name val="Sylfaen"/>
      <family val="1"/>
    </font>
    <font>
      <b/>
      <sz val="9"/>
      <color rgb="FFFF0000"/>
      <name val="Sylfaen"/>
      <family val="1"/>
    </font>
    <font>
      <b/>
      <sz val="9"/>
      <color rgb="FF800080"/>
      <name val="Sylfaen"/>
      <family val="1"/>
    </font>
    <font>
      <b/>
      <sz val="9"/>
      <color rgb="FF008000"/>
      <name val="Sylfaen"/>
      <family val="1"/>
    </font>
    <font>
      <b/>
      <sz val="9"/>
      <color rgb="FF7030A0"/>
      <name val="Sylfaen"/>
      <family val="1"/>
    </font>
    <font>
      <b/>
      <sz val="9"/>
      <color indexed="36"/>
      <name val="Sylfaen"/>
      <family val="1"/>
    </font>
    <font>
      <b/>
      <sz val="9"/>
      <color indexed="17"/>
      <name val="Sylfaen"/>
      <family val="1"/>
    </font>
    <font>
      <b/>
      <sz val="9"/>
      <color theme="1"/>
      <name val="Body Font"/>
      <charset val="1"/>
    </font>
    <font>
      <sz val="9"/>
      <color theme="1"/>
      <name val="Body Font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2" fillId="0" borderId="0"/>
  </cellStyleXfs>
  <cellXfs count="8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165" fontId="8" fillId="3" borderId="6" xfId="15" applyNumberFormat="1" applyFont="1" applyFill="1" applyBorder="1" applyAlignment="1" applyProtection="1">
      <alignment horizontal="center" vertical="center" wrapText="1"/>
      <protection locked="0"/>
    </xf>
    <xf numFmtId="168" fontId="8" fillId="0" borderId="6" xfId="15" applyNumberFormat="1" applyFont="1" applyBorder="1" applyAlignment="1" applyProtection="1">
      <alignment horizontal="center" vertical="center" wrapText="1"/>
      <protection locked="0"/>
    </xf>
    <xf numFmtId="168" fontId="8" fillId="3" borderId="6" xfId="15" applyNumberFormat="1" applyFont="1" applyFill="1" applyBorder="1" applyAlignment="1" applyProtection="1">
      <alignment horizontal="center" vertical="center" wrapText="1"/>
      <protection locked="0"/>
    </xf>
    <xf numFmtId="168" fontId="10" fillId="0" borderId="6" xfId="14" applyNumberFormat="1" applyFont="1" applyFill="1" applyBorder="1" applyAlignment="1" applyProtection="1">
      <alignment horizontal="center" vertical="center" wrapText="1"/>
    </xf>
    <xf numFmtId="0" fontId="8" fillId="0" borderId="6" xfId="13" applyFont="1" applyBorder="1" applyAlignment="1">
      <alignment vertical="center" wrapText="1"/>
    </xf>
    <xf numFmtId="168" fontId="10" fillId="0" borderId="6" xfId="14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3" applyNumberFormat="1" applyFont="1" applyBorder="1" applyAlignment="1">
      <alignment horizontal="center" vertical="center" wrapText="1"/>
    </xf>
    <xf numFmtId="0" fontId="12" fillId="0" borderId="6" xfId="13" applyFont="1" applyBorder="1" applyAlignment="1">
      <alignment vertical="center" wrapText="1"/>
    </xf>
    <xf numFmtId="0" fontId="13" fillId="0" borderId="6" xfId="13" applyFont="1" applyBorder="1" applyAlignment="1">
      <alignment vertical="center" wrapText="1"/>
    </xf>
    <xf numFmtId="168" fontId="13" fillId="0" borderId="6" xfId="14" applyNumberFormat="1" applyFont="1" applyFill="1" applyBorder="1" applyAlignment="1" applyProtection="1">
      <alignment horizontal="center" vertical="center" wrapText="1"/>
    </xf>
    <xf numFmtId="0" fontId="14" fillId="0" borderId="6" xfId="13" applyFont="1" applyBorder="1" applyAlignment="1">
      <alignment horizontal="left" vertical="center" wrapText="1" indent="2"/>
    </xf>
    <xf numFmtId="0" fontId="15" fillId="0" borderId="6" xfId="13" applyFont="1" applyBorder="1" applyAlignment="1">
      <alignment horizontal="left" vertical="center" wrapText="1" indent="3"/>
    </xf>
    <xf numFmtId="168" fontId="16" fillId="0" borderId="6" xfId="14" applyNumberFormat="1" applyFont="1" applyFill="1" applyBorder="1" applyAlignment="1" applyProtection="1">
      <alignment horizontal="center" vertical="center" wrapText="1"/>
    </xf>
    <xf numFmtId="168" fontId="17" fillId="0" borderId="6" xfId="14" applyNumberFormat="1" applyFont="1" applyFill="1" applyBorder="1" applyAlignment="1" applyProtection="1">
      <alignment horizontal="center" vertical="center" wrapText="1"/>
      <protection locked="0"/>
    </xf>
    <xf numFmtId="168" fontId="17" fillId="0" borderId="6" xfId="14" applyNumberFormat="1" applyFont="1" applyFill="1" applyBorder="1" applyAlignment="1" applyProtection="1">
      <alignment horizontal="center" vertical="center" wrapText="1"/>
    </xf>
    <xf numFmtId="168" fontId="15" fillId="0" borderId="6" xfId="14" applyNumberFormat="1" applyFont="1" applyFill="1" applyBorder="1" applyAlignment="1" applyProtection="1">
      <alignment horizontal="center" vertical="center" wrapText="1"/>
    </xf>
    <xf numFmtId="168" fontId="15" fillId="0" borderId="6" xfId="14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13" applyFont="1" applyBorder="1" applyAlignment="1">
      <alignment horizontal="center" vertical="center" wrapText="1"/>
    </xf>
    <xf numFmtId="0" fontId="15" fillId="0" borderId="6" xfId="13" applyFont="1" applyBorder="1" applyAlignment="1">
      <alignment vertical="center" wrapText="1"/>
    </xf>
    <xf numFmtId="168" fontId="6" fillId="0" borderId="6" xfId="0" applyNumberFormat="1" applyFont="1" applyBorder="1" applyAlignment="1">
      <alignment horizontal="center"/>
    </xf>
    <xf numFmtId="168" fontId="18" fillId="0" borderId="6" xfId="14" applyNumberFormat="1" applyFont="1" applyFill="1" applyBorder="1" applyAlignment="1" applyProtection="1">
      <alignment horizontal="center" vertical="center" wrapText="1"/>
      <protection locked="0"/>
    </xf>
    <xf numFmtId="168" fontId="9" fillId="0" borderId="6" xfId="14" applyNumberFormat="1" applyFont="1" applyFill="1" applyBorder="1" applyAlignment="1" applyProtection="1">
      <alignment horizontal="center" vertical="center" wrapText="1"/>
      <protection locked="0"/>
    </xf>
    <xf numFmtId="168" fontId="9" fillId="0" borderId="6" xfId="14" applyNumberFormat="1" applyFont="1" applyFill="1" applyBorder="1" applyAlignment="1" applyProtection="1">
      <alignment horizontal="center" vertical="center" wrapText="1"/>
    </xf>
    <xf numFmtId="168" fontId="18" fillId="0" borderId="6" xfId="14" applyNumberFormat="1" applyFont="1" applyFill="1" applyBorder="1" applyAlignment="1" applyProtection="1">
      <alignment horizontal="center" vertical="center" wrapText="1"/>
    </xf>
    <xf numFmtId="0" fontId="12" fillId="2" borderId="6" xfId="13" applyFont="1" applyFill="1" applyBorder="1" applyAlignment="1">
      <alignment vertical="center" wrapText="1"/>
    </xf>
    <xf numFmtId="168" fontId="10" fillId="2" borderId="6" xfId="14" applyNumberFormat="1" applyFont="1" applyFill="1" applyBorder="1" applyAlignment="1" applyProtection="1">
      <alignment horizontal="center" vertical="center" wrapText="1"/>
    </xf>
    <xf numFmtId="2" fontId="13" fillId="0" borderId="0" xfId="13" applyNumberFormat="1" applyFont="1" applyAlignment="1">
      <alignment horizontal="center" vertical="center" wrapText="1"/>
    </xf>
    <xf numFmtId="0" fontId="13" fillId="0" borderId="1" xfId="13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center"/>
    </xf>
    <xf numFmtId="2" fontId="14" fillId="0" borderId="0" xfId="13" applyNumberFormat="1" applyFont="1" applyAlignment="1">
      <alignment horizontal="center" vertical="center" wrapText="1"/>
    </xf>
    <xf numFmtId="0" fontId="14" fillId="0" borderId="1" xfId="13" applyFont="1" applyBorder="1" applyAlignment="1">
      <alignment horizontal="left" vertical="center" wrapText="1" indent="2"/>
    </xf>
    <xf numFmtId="2" fontId="15" fillId="0" borderId="0" xfId="13" applyNumberFormat="1" applyFont="1" applyAlignment="1">
      <alignment horizontal="center" vertical="center" wrapText="1"/>
    </xf>
    <xf numFmtId="0" fontId="15" fillId="0" borderId="1" xfId="13" applyFont="1" applyBorder="1" applyAlignment="1">
      <alignment horizontal="left" vertical="center" wrapText="1" indent="3"/>
    </xf>
    <xf numFmtId="2" fontId="12" fillId="0" borderId="0" xfId="13" applyNumberFormat="1" applyFont="1" applyAlignment="1">
      <alignment horizontal="center" vertical="center" wrapText="1"/>
    </xf>
    <xf numFmtId="0" fontId="12" fillId="0" borderId="2" xfId="13" applyFont="1" applyBorder="1" applyAlignment="1">
      <alignment vertical="center" wrapText="1"/>
    </xf>
    <xf numFmtId="0" fontId="13" fillId="0" borderId="3" xfId="13" applyFont="1" applyBorder="1" applyAlignment="1">
      <alignment horizontal="left" vertical="center" wrapText="1" indent="1"/>
    </xf>
    <xf numFmtId="2" fontId="6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3" fontId="8" fillId="3" borderId="6" xfId="15" applyNumberFormat="1" applyFont="1" applyFill="1" applyBorder="1" applyAlignment="1" applyProtection="1">
      <alignment horizontal="center" vertical="center" wrapText="1"/>
      <protection locked="0"/>
    </xf>
    <xf numFmtId="3" fontId="10" fillId="0" borderId="6" xfId="14" applyNumberFormat="1" applyFont="1" applyFill="1" applyBorder="1" applyAlignment="1" applyProtection="1">
      <alignment horizontal="center" vertical="center" wrapText="1"/>
      <protection locked="0"/>
    </xf>
    <xf numFmtId="3" fontId="13" fillId="0" borderId="6" xfId="14" applyNumberFormat="1" applyFont="1" applyFill="1" applyBorder="1" applyAlignment="1" applyProtection="1">
      <alignment horizontal="center" vertical="center" wrapText="1"/>
    </xf>
    <xf numFmtId="3" fontId="17" fillId="0" borderId="6" xfId="14" applyNumberFormat="1" applyFont="1" applyFill="1" applyBorder="1" applyAlignment="1" applyProtection="1">
      <alignment horizontal="center" vertical="center" wrapText="1"/>
      <protection locked="0"/>
    </xf>
    <xf numFmtId="3" fontId="15" fillId="0" borderId="6" xfId="14" applyNumberFormat="1" applyFont="1" applyFill="1" applyBorder="1" applyAlignment="1" applyProtection="1">
      <alignment horizontal="center" vertical="center" wrapText="1"/>
      <protection locked="0"/>
    </xf>
    <xf numFmtId="3" fontId="15" fillId="0" borderId="6" xfId="14" applyNumberFormat="1" applyFont="1" applyFill="1" applyBorder="1" applyAlignment="1" applyProtection="1">
      <alignment horizontal="center" vertical="center" wrapText="1"/>
    </xf>
    <xf numFmtId="3" fontId="18" fillId="0" borderId="6" xfId="14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14" applyNumberFormat="1" applyFont="1" applyFill="1" applyBorder="1" applyAlignment="1" applyProtection="1">
      <alignment horizontal="center" vertical="center" wrapText="1"/>
      <protection locked="0"/>
    </xf>
    <xf numFmtId="3" fontId="18" fillId="0" borderId="6" xfId="14" applyNumberFormat="1" applyFont="1" applyFill="1" applyBorder="1" applyAlignment="1" applyProtection="1">
      <alignment horizontal="center" vertical="center" wrapText="1"/>
    </xf>
    <xf numFmtId="3" fontId="10" fillId="2" borderId="6" xfId="14" applyNumberFormat="1" applyFont="1" applyFill="1" applyBorder="1" applyAlignment="1" applyProtection="1">
      <alignment horizontal="center" vertical="center" wrapText="1"/>
    </xf>
    <xf numFmtId="0" fontId="7" fillId="0" borderId="9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7" fillId="0" borderId="8" xfId="13" applyFont="1" applyBorder="1" applyAlignment="1">
      <alignment horizontal="center" vertical="center" wrapText="1"/>
    </xf>
    <xf numFmtId="2" fontId="11" fillId="0" borderId="9" xfId="15" applyNumberFormat="1" applyFont="1" applyBorder="1" applyAlignment="1" applyProtection="1">
      <alignment horizontal="center" vertical="center" wrapText="1"/>
      <protection locked="0"/>
    </xf>
    <xf numFmtId="2" fontId="11" fillId="0" borderId="12" xfId="15" applyNumberFormat="1" applyFont="1" applyBorder="1" applyAlignment="1" applyProtection="1">
      <alignment horizontal="center" vertical="center" wrapText="1"/>
      <protection locked="0"/>
    </xf>
    <xf numFmtId="2" fontId="11" fillId="0" borderId="8" xfId="15" applyNumberFormat="1" applyFont="1" applyBorder="1" applyAlignment="1" applyProtection="1">
      <alignment horizontal="center" vertical="center" wrapText="1"/>
      <protection locked="0"/>
    </xf>
    <xf numFmtId="2" fontId="19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left"/>
    </xf>
    <xf numFmtId="165" fontId="8" fillId="0" borderId="9" xfId="3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5" applyFont="1" applyBorder="1" applyAlignment="1" applyProtection="1">
      <alignment horizontal="center" vertical="center" wrapText="1"/>
      <protection locked="0"/>
    </xf>
    <xf numFmtId="0" fontId="7" fillId="0" borderId="12" xfId="15" applyFont="1" applyBorder="1" applyAlignment="1" applyProtection="1">
      <alignment horizontal="center" vertical="center" wrapText="1"/>
      <protection locked="0"/>
    </xf>
    <xf numFmtId="0" fontId="7" fillId="0" borderId="8" xfId="15" applyFont="1" applyBorder="1" applyAlignment="1" applyProtection="1">
      <alignment horizontal="center" vertical="center" wrapText="1"/>
      <protection locked="0"/>
    </xf>
    <xf numFmtId="2" fontId="5" fillId="0" borderId="16" xfId="2" applyNumberFormat="1" applyFont="1" applyFill="1" applyBorder="1" applyAlignment="1" applyProtection="1">
      <alignment horizontal="center" vertical="center"/>
      <protection locked="0"/>
    </xf>
    <xf numFmtId="2" fontId="5" fillId="0" borderId="10" xfId="2" applyNumberFormat="1" applyFont="1" applyFill="1" applyBorder="1" applyAlignment="1" applyProtection="1">
      <alignment horizontal="center" vertical="center"/>
      <protection locked="0"/>
    </xf>
    <xf numFmtId="0" fontId="7" fillId="0" borderId="13" xfId="15" applyFont="1" applyBorder="1" applyAlignment="1" applyProtection="1">
      <alignment horizontal="center" vertical="center" wrapText="1"/>
      <protection locked="0"/>
    </xf>
    <xf numFmtId="0" fontId="7" fillId="0" borderId="14" xfId="15" applyFont="1" applyBorder="1" applyAlignment="1" applyProtection="1">
      <alignment horizontal="center" vertical="center" wrapText="1"/>
      <protection locked="0"/>
    </xf>
    <xf numFmtId="0" fontId="7" fillId="0" borderId="15" xfId="15" applyFont="1" applyBorder="1" applyAlignment="1" applyProtection="1">
      <alignment horizontal="center" vertical="center" wrapText="1"/>
      <protection locked="0"/>
    </xf>
    <xf numFmtId="0" fontId="7" fillId="0" borderId="7" xfId="15" applyFont="1" applyBorder="1" applyAlignment="1" applyProtection="1">
      <alignment horizontal="center" vertical="center" wrapText="1"/>
      <protection locked="0"/>
    </xf>
    <xf numFmtId="0" fontId="7" fillId="0" borderId="0" xfId="15" applyFont="1" applyAlignment="1" applyProtection="1">
      <alignment horizontal="center" vertical="center" wrapText="1"/>
      <protection locked="0"/>
    </xf>
    <xf numFmtId="0" fontId="7" fillId="0" borderId="3" xfId="15" applyFont="1" applyBorder="1" applyAlignment="1" applyProtection="1">
      <alignment horizontal="center" vertical="center" wrapText="1"/>
      <protection locked="0"/>
    </xf>
    <xf numFmtId="0" fontId="7" fillId="0" borderId="4" xfId="15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horizontal="center" vertical="center" wrapText="1"/>
      <protection locked="0"/>
    </xf>
    <xf numFmtId="0" fontId="7" fillId="0" borderId="11" xfId="15" applyFont="1" applyBorder="1" applyAlignment="1" applyProtection="1">
      <alignment horizontal="center" vertical="center" wrapText="1"/>
      <protection locked="0"/>
    </xf>
    <xf numFmtId="165" fontId="8" fillId="0" borderId="12" xfId="3" applyNumberFormat="1" applyFont="1" applyFill="1" applyBorder="1" applyAlignment="1" applyProtection="1">
      <alignment horizontal="center" vertical="center" wrapText="1"/>
      <protection locked="0"/>
    </xf>
    <xf numFmtId="165" fontId="8" fillId="0" borderId="18" xfId="15" applyNumberFormat="1" applyFont="1" applyBorder="1" applyAlignment="1" applyProtection="1">
      <alignment horizontal="center" vertical="center" wrapText="1"/>
      <protection locked="0"/>
    </xf>
    <xf numFmtId="165" fontId="8" fillId="0" borderId="19" xfId="15" applyNumberFormat="1" applyFont="1" applyBorder="1" applyAlignment="1" applyProtection="1">
      <alignment horizontal="center" vertical="center" wrapText="1"/>
      <protection locked="0"/>
    </xf>
    <xf numFmtId="165" fontId="8" fillId="0" borderId="5" xfId="15" applyNumberFormat="1" applyFont="1" applyBorder="1" applyAlignment="1" applyProtection="1">
      <alignment horizontal="center" vertical="center" wrapText="1"/>
      <protection locked="0"/>
    </xf>
    <xf numFmtId="165" fontId="8" fillId="0" borderId="17" xfId="15" applyNumberFormat="1" applyFont="1" applyBorder="1" applyAlignment="1" applyProtection="1">
      <alignment horizontal="center" vertical="center" wrapText="1"/>
      <protection locked="0"/>
    </xf>
    <xf numFmtId="165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165" fontId="8" fillId="0" borderId="6" xfId="15" applyNumberFormat="1" applyFont="1" applyBorder="1" applyAlignment="1" applyProtection="1">
      <alignment horizontal="center" vertical="center" wrapText="1"/>
      <protection locked="0"/>
    </xf>
    <xf numFmtId="165" fontId="9" fillId="0" borderId="6" xfId="3" applyNumberFormat="1" applyFont="1" applyFill="1" applyBorder="1" applyAlignment="1" applyProtection="1">
      <alignment horizontal="center" vertical="center" wrapText="1"/>
      <protection locked="0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6"/>
  <sheetViews>
    <sheetView tabSelected="1" zoomScale="106" zoomScaleNormal="106" workbookViewId="0">
      <selection activeCell="Q59" sqref="Q59"/>
    </sheetView>
  </sheetViews>
  <sheetFormatPr defaultColWidth="9" defaultRowHeight="11.4"/>
  <cols>
    <col min="1" max="2" width="1.69921875" style="39" customWidth="1"/>
    <col min="3" max="4" width="2.59765625" style="39" customWidth="1"/>
    <col min="5" max="5" width="24.69921875" style="2" customWidth="1"/>
    <col min="6" max="6" width="11.59765625" style="31" customWidth="1"/>
    <col min="7" max="7" width="9.59765625" style="31" customWidth="1"/>
    <col min="8" max="8" width="7.59765625" style="31" customWidth="1"/>
    <col min="9" max="9" width="9.8984375" style="31" hidden="1" customWidth="1"/>
    <col min="10" max="10" width="10.69921875" style="31" hidden="1" customWidth="1"/>
    <col min="11" max="11" width="7.59765625" style="31" hidden="1" customWidth="1"/>
    <col min="12" max="12" width="0" style="1" hidden="1" customWidth="1"/>
    <col min="13" max="15" width="9" style="1"/>
    <col min="16" max="16" width="11.59765625" style="31" customWidth="1"/>
    <col min="17" max="17" width="11.3984375" style="31" bestFit="1" customWidth="1"/>
    <col min="18" max="18" width="7.59765625" style="31" customWidth="1"/>
    <col min="19" max="16384" width="9" style="2"/>
  </cols>
  <sheetData>
    <row r="1" spans="1:18" ht="28.5" customHeight="1">
      <c r="A1" s="6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P1" s="2"/>
      <c r="Q1" s="2"/>
      <c r="R1" s="2"/>
    </row>
    <row r="2" spans="1:18" ht="20.25" customHeight="1">
      <c r="A2" s="69" t="s">
        <v>116</v>
      </c>
      <c r="B2" s="70"/>
      <c r="C2" s="70"/>
      <c r="D2" s="70"/>
      <c r="E2" s="71"/>
      <c r="F2" s="62" t="s">
        <v>119</v>
      </c>
      <c r="G2" s="78"/>
      <c r="H2" s="63"/>
      <c r="I2" s="62" t="s">
        <v>117</v>
      </c>
      <c r="J2" s="78"/>
      <c r="K2" s="63"/>
      <c r="M2" s="83" t="s">
        <v>118</v>
      </c>
      <c r="N2" s="83"/>
      <c r="O2" s="83"/>
      <c r="P2" s="83" t="s">
        <v>120</v>
      </c>
      <c r="Q2" s="83"/>
      <c r="R2" s="83"/>
    </row>
    <row r="3" spans="1:18" ht="22.5" customHeight="1">
      <c r="A3" s="72"/>
      <c r="B3" s="73"/>
      <c r="C3" s="73"/>
      <c r="D3" s="73"/>
      <c r="E3" s="74"/>
      <c r="F3" s="79" t="s">
        <v>0</v>
      </c>
      <c r="G3" s="62" t="s">
        <v>1</v>
      </c>
      <c r="H3" s="63"/>
      <c r="I3" s="81" t="s">
        <v>0</v>
      </c>
      <c r="J3" s="62" t="s">
        <v>1</v>
      </c>
      <c r="K3" s="63"/>
      <c r="M3" s="84" t="s">
        <v>0</v>
      </c>
      <c r="N3" s="83" t="s">
        <v>1</v>
      </c>
      <c r="O3" s="85"/>
      <c r="P3" s="84" t="s">
        <v>0</v>
      </c>
      <c r="Q3" s="83" t="s">
        <v>1</v>
      </c>
      <c r="R3" s="85"/>
    </row>
    <row r="4" spans="1:18" ht="101.25" customHeight="1">
      <c r="A4" s="75"/>
      <c r="B4" s="76"/>
      <c r="C4" s="76"/>
      <c r="D4" s="76"/>
      <c r="E4" s="77"/>
      <c r="F4" s="80"/>
      <c r="G4" s="3" t="s">
        <v>107</v>
      </c>
      <c r="H4" s="3" t="s">
        <v>2</v>
      </c>
      <c r="I4" s="82"/>
      <c r="J4" s="3" t="s">
        <v>107</v>
      </c>
      <c r="K4" s="3" t="s">
        <v>2</v>
      </c>
      <c r="M4" s="84"/>
      <c r="N4" s="3" t="s">
        <v>107</v>
      </c>
      <c r="O4" s="3" t="s">
        <v>2</v>
      </c>
      <c r="P4" s="84"/>
      <c r="Q4" s="3" t="s">
        <v>107</v>
      </c>
      <c r="R4" s="3" t="s">
        <v>2</v>
      </c>
    </row>
    <row r="5" spans="1:18" ht="50.25" customHeight="1">
      <c r="A5" s="64" t="s">
        <v>111</v>
      </c>
      <c r="B5" s="65"/>
      <c r="C5" s="65"/>
      <c r="D5" s="65"/>
      <c r="E5" s="66"/>
      <c r="F5" s="4">
        <f>G5+H5</f>
        <v>1707.2</v>
      </c>
      <c r="G5" s="5">
        <f>G6</f>
        <v>1707.2</v>
      </c>
      <c r="H5" s="5">
        <f>H7+H8</f>
        <v>0</v>
      </c>
      <c r="I5" s="4">
        <f>J5+K5</f>
        <v>0</v>
      </c>
      <c r="J5" s="5">
        <v>0</v>
      </c>
      <c r="K5" s="5">
        <f>K7+K8</f>
        <v>0</v>
      </c>
      <c r="M5" s="4">
        <f>N5+O5</f>
        <v>2142.4809999999998</v>
      </c>
      <c r="N5" s="5">
        <f>N9+N8+N7+N6</f>
        <v>2142.41</v>
      </c>
      <c r="O5" s="5">
        <f>O6+O7+O8+O9</f>
        <v>7.0999999999999994E-2</v>
      </c>
      <c r="P5" s="4">
        <f>Q5+R5</f>
        <v>2319</v>
      </c>
      <c r="Q5" s="5">
        <f>Q9+Q8+Q7+Q6</f>
        <v>2319</v>
      </c>
      <c r="R5" s="5">
        <f>R6+R7+R8+R9</f>
        <v>0</v>
      </c>
    </row>
    <row r="6" spans="1:18" ht="33" customHeight="1">
      <c r="A6" s="64" t="s">
        <v>112</v>
      </c>
      <c r="B6" s="65"/>
      <c r="C6" s="65"/>
      <c r="D6" s="65"/>
      <c r="E6" s="66"/>
      <c r="F6" s="4">
        <f>G6</f>
        <v>1707.2</v>
      </c>
      <c r="G6" s="5">
        <v>1707.2</v>
      </c>
      <c r="H6" s="5">
        <v>0</v>
      </c>
      <c r="I6" s="4">
        <f>J6</f>
        <v>0</v>
      </c>
      <c r="J6" s="5">
        <v>0</v>
      </c>
      <c r="K6" s="5">
        <v>0</v>
      </c>
      <c r="M6" s="4">
        <f>N6</f>
        <v>2142.41</v>
      </c>
      <c r="N6" s="5">
        <f>N10</f>
        <v>2142.41</v>
      </c>
      <c r="O6" s="43">
        <v>0</v>
      </c>
      <c r="P6" s="4">
        <f>Q6</f>
        <v>2319</v>
      </c>
      <c r="Q6" s="5">
        <f>Q10</f>
        <v>2319</v>
      </c>
      <c r="R6" s="43">
        <v>0</v>
      </c>
    </row>
    <row r="7" spans="1:18" ht="33.75" customHeight="1">
      <c r="A7" s="64" t="s">
        <v>109</v>
      </c>
      <c r="B7" s="65"/>
      <c r="C7" s="65"/>
      <c r="D7" s="65"/>
      <c r="E7" s="66"/>
      <c r="F7" s="4">
        <f>G7</f>
        <v>0</v>
      </c>
      <c r="G7" s="5">
        <v>0</v>
      </c>
      <c r="H7" s="5">
        <v>0</v>
      </c>
      <c r="I7" s="4">
        <f>J7</f>
        <v>0</v>
      </c>
      <c r="J7" s="5">
        <v>0</v>
      </c>
      <c r="K7" s="5">
        <v>0</v>
      </c>
      <c r="M7" s="4">
        <f>N7</f>
        <v>0</v>
      </c>
      <c r="N7" s="5">
        <v>0</v>
      </c>
      <c r="O7" s="43">
        <v>0</v>
      </c>
      <c r="P7" s="4">
        <f>Q7</f>
        <v>0</v>
      </c>
      <c r="Q7" s="5">
        <v>0</v>
      </c>
      <c r="R7" s="43">
        <v>0</v>
      </c>
    </row>
    <row r="8" spans="1:18" ht="50.25" customHeight="1">
      <c r="A8" s="64" t="s">
        <v>113</v>
      </c>
      <c r="B8" s="65"/>
      <c r="C8" s="65"/>
      <c r="D8" s="65"/>
      <c r="E8" s="66"/>
      <c r="F8" s="4">
        <f>H8</f>
        <v>0</v>
      </c>
      <c r="G8" s="5">
        <v>0</v>
      </c>
      <c r="H8" s="5">
        <v>0</v>
      </c>
      <c r="I8" s="4">
        <f>K8</f>
        <v>0</v>
      </c>
      <c r="J8" s="5">
        <v>0</v>
      </c>
      <c r="K8" s="5">
        <v>0</v>
      </c>
      <c r="M8" s="4">
        <f>O8</f>
        <v>0</v>
      </c>
      <c r="N8" s="5">
        <v>0</v>
      </c>
      <c r="O8" s="43">
        <v>0</v>
      </c>
      <c r="P8" s="4">
        <f>R8</f>
        <v>0</v>
      </c>
      <c r="Q8" s="5">
        <v>0</v>
      </c>
      <c r="R8" s="43">
        <v>0</v>
      </c>
    </row>
    <row r="9" spans="1:18" ht="50.25" customHeight="1">
      <c r="A9" s="64" t="s">
        <v>114</v>
      </c>
      <c r="B9" s="65"/>
      <c r="C9" s="65"/>
      <c r="D9" s="65"/>
      <c r="E9" s="66"/>
      <c r="F9" s="4">
        <f>H9</f>
        <v>0</v>
      </c>
      <c r="G9" s="5">
        <v>0</v>
      </c>
      <c r="H9" s="5">
        <v>0</v>
      </c>
      <c r="I9" s="4">
        <f>K9</f>
        <v>0</v>
      </c>
      <c r="J9" s="5">
        <v>0</v>
      </c>
      <c r="K9" s="5">
        <v>0</v>
      </c>
      <c r="M9" s="4">
        <f>O9</f>
        <v>7.0999999999999994E-2</v>
      </c>
      <c r="N9" s="5">
        <v>0</v>
      </c>
      <c r="O9" s="5">
        <v>7.0999999999999994E-2</v>
      </c>
      <c r="P9" s="4">
        <f>R9</f>
        <v>0</v>
      </c>
      <c r="Q9" s="5">
        <v>0</v>
      </c>
      <c r="R9" s="5">
        <v>0</v>
      </c>
    </row>
    <row r="10" spans="1:18" ht="38.25" customHeight="1">
      <c r="A10" s="53" t="s">
        <v>108</v>
      </c>
      <c r="B10" s="54"/>
      <c r="C10" s="54"/>
      <c r="D10" s="54"/>
      <c r="E10" s="55"/>
      <c r="F10" s="6">
        <f>G10+H10</f>
        <v>1699.0609999999999</v>
      </c>
      <c r="G10" s="6">
        <f>G12+G94</f>
        <v>1699.0609999999999</v>
      </c>
      <c r="H10" s="6">
        <f>H12+H94</f>
        <v>0</v>
      </c>
      <c r="I10" s="6">
        <f>J10+K10</f>
        <v>1834100</v>
      </c>
      <c r="J10" s="6">
        <f>J12+J94</f>
        <v>1834100</v>
      </c>
      <c r="K10" s="6">
        <f>K12+K94</f>
        <v>0</v>
      </c>
      <c r="M10" s="6">
        <f>N10+O10</f>
        <v>2142.4809999999998</v>
      </c>
      <c r="N10" s="6">
        <f>N12+N94</f>
        <v>2142.41</v>
      </c>
      <c r="O10" s="6">
        <f>O12+O94</f>
        <v>7.0999999999999994E-2</v>
      </c>
      <c r="P10" s="6">
        <f>Q10+R10</f>
        <v>2319</v>
      </c>
      <c r="Q10" s="6">
        <f>Q12+Q94</f>
        <v>2319</v>
      </c>
      <c r="R10" s="6">
        <f>R12+R94</f>
        <v>0</v>
      </c>
    </row>
    <row r="11" spans="1:18" ht="24" customHeight="1">
      <c r="A11" s="56" t="s">
        <v>110</v>
      </c>
      <c r="B11" s="57"/>
      <c r="C11" s="57"/>
      <c r="D11" s="58"/>
      <c r="E11" s="7" t="s">
        <v>3</v>
      </c>
      <c r="F11" s="6">
        <v>182</v>
      </c>
      <c r="G11" s="8"/>
      <c r="H11" s="8"/>
      <c r="I11" s="6">
        <v>182</v>
      </c>
      <c r="J11" s="8"/>
      <c r="K11" s="8"/>
      <c r="M11" s="6">
        <v>185</v>
      </c>
      <c r="N11" s="8"/>
      <c r="O11" s="44"/>
      <c r="P11" s="6">
        <v>185</v>
      </c>
      <c r="Q11" s="8"/>
      <c r="R11" s="44"/>
    </row>
    <row r="12" spans="1:18" ht="12">
      <c r="A12" s="9">
        <v>2</v>
      </c>
      <c r="B12" s="9"/>
      <c r="C12" s="9"/>
      <c r="D12" s="9"/>
      <c r="E12" s="10" t="s">
        <v>4</v>
      </c>
      <c r="F12" s="6">
        <f t="shared" ref="F12:F24" si="0">G12+H12</f>
        <v>1696.0609999999999</v>
      </c>
      <c r="G12" s="6">
        <f>G13+G16+G59+G60+G68+G70+G79+G89</f>
        <v>1696.0609999999999</v>
      </c>
      <c r="H12" s="6">
        <f>H13+H16+H59+H60+H68+H70+H79+H89</f>
        <v>0</v>
      </c>
      <c r="I12" s="6">
        <f t="shared" ref="I12:I24" si="1">J12+K12</f>
        <v>1831100</v>
      </c>
      <c r="J12" s="6">
        <f>J13+J16+J59+J60+J68+J70+J79+J89</f>
        <v>1831100</v>
      </c>
      <c r="K12" s="6">
        <f>K13+K16+K59+K60+K68+K70+K79+K89</f>
        <v>0</v>
      </c>
      <c r="M12" s="6">
        <f t="shared" ref="M12" si="2">N12+O12</f>
        <v>2127.2309999999998</v>
      </c>
      <c r="N12" s="6">
        <f>N13+N16+N59+N60+N68+N70+N79+N89</f>
        <v>2127.16</v>
      </c>
      <c r="O12" s="6">
        <f>O13+O16+O59+O60+O68+O70+O79+O89</f>
        <v>7.0999999999999994E-2</v>
      </c>
      <c r="P12" s="6">
        <f t="shared" ref="P12" si="3">Q12+R12</f>
        <v>2304</v>
      </c>
      <c r="Q12" s="6">
        <f>Q13+Q16+Q59+Q60+Q68+Q70+Q79+Q89</f>
        <v>2304</v>
      </c>
      <c r="R12" s="6">
        <f>R13+R16+R59+R60+R68+R70+R79+R89</f>
        <v>0</v>
      </c>
    </row>
    <row r="13" spans="1:18" ht="12">
      <c r="A13" s="9">
        <v>2</v>
      </c>
      <c r="B13" s="9">
        <v>1</v>
      </c>
      <c r="C13" s="9"/>
      <c r="D13" s="9"/>
      <c r="E13" s="11" t="s">
        <v>5</v>
      </c>
      <c r="F13" s="12">
        <f>G13+H13</f>
        <v>1284.008</v>
      </c>
      <c r="G13" s="12">
        <f>G14</f>
        <v>1284.008</v>
      </c>
      <c r="H13" s="12">
        <f>H14</f>
        <v>0</v>
      </c>
      <c r="I13" s="12">
        <f>J13+K13</f>
        <v>1404000</v>
      </c>
      <c r="J13" s="12">
        <f>J14</f>
        <v>1404000</v>
      </c>
      <c r="K13" s="12">
        <f>K14</f>
        <v>0</v>
      </c>
      <c r="M13" s="12">
        <f>N13+O13</f>
        <v>1673.79</v>
      </c>
      <c r="N13" s="12">
        <f>N14</f>
        <v>1673.79</v>
      </c>
      <c r="O13" s="12">
        <f>O14</f>
        <v>0</v>
      </c>
      <c r="P13" s="12">
        <f>Q13+R13</f>
        <v>1866.2650000000001</v>
      </c>
      <c r="Q13" s="12">
        <f>Q14</f>
        <v>1866.2650000000001</v>
      </c>
      <c r="R13" s="12">
        <f>R14</f>
        <v>0</v>
      </c>
    </row>
    <row r="14" spans="1:18" ht="12">
      <c r="A14" s="9">
        <v>2</v>
      </c>
      <c r="B14" s="9">
        <v>1</v>
      </c>
      <c r="C14" s="9">
        <v>1</v>
      </c>
      <c r="D14" s="9"/>
      <c r="E14" s="13" t="s">
        <v>6</v>
      </c>
      <c r="F14" s="12">
        <f t="shared" si="0"/>
        <v>1284.008</v>
      </c>
      <c r="G14" s="12">
        <f>G15</f>
        <v>1284.008</v>
      </c>
      <c r="H14" s="12">
        <f>H15</f>
        <v>0</v>
      </c>
      <c r="I14" s="12">
        <f t="shared" si="1"/>
        <v>1404000</v>
      </c>
      <c r="J14" s="12">
        <f>J15</f>
        <v>1404000</v>
      </c>
      <c r="K14" s="12">
        <f>K15</f>
        <v>0</v>
      </c>
      <c r="M14" s="12">
        <f t="shared" ref="M14" si="4">N14+O14</f>
        <v>1673.79</v>
      </c>
      <c r="N14" s="12">
        <f>N15</f>
        <v>1673.79</v>
      </c>
      <c r="O14" s="12">
        <f>O15</f>
        <v>0</v>
      </c>
      <c r="P14" s="12">
        <f t="shared" ref="P14" si="5">Q14+R14</f>
        <v>1866.2650000000001</v>
      </c>
      <c r="Q14" s="12">
        <f>Q15</f>
        <v>1866.2650000000001</v>
      </c>
      <c r="R14" s="12">
        <f>R15</f>
        <v>0</v>
      </c>
    </row>
    <row r="15" spans="1:18" ht="24">
      <c r="A15" s="9">
        <v>2</v>
      </c>
      <c r="B15" s="9">
        <v>1</v>
      </c>
      <c r="C15" s="9">
        <v>1</v>
      </c>
      <c r="D15" s="9">
        <v>1</v>
      </c>
      <c r="E15" s="14" t="s">
        <v>7</v>
      </c>
      <c r="F15" s="12">
        <f>G15+H15</f>
        <v>1284.008</v>
      </c>
      <c r="G15" s="12">
        <v>1284.008</v>
      </c>
      <c r="H15" s="12">
        <v>0</v>
      </c>
      <c r="I15" s="12">
        <f>J15+K15</f>
        <v>1404000</v>
      </c>
      <c r="J15" s="12">
        <v>1404000</v>
      </c>
      <c r="K15" s="12">
        <v>0</v>
      </c>
      <c r="M15" s="12">
        <f>N15+O15</f>
        <v>1673.79</v>
      </c>
      <c r="N15" s="12">
        <f>1682.79-3-6</f>
        <v>1673.79</v>
      </c>
      <c r="O15" s="45">
        <v>0</v>
      </c>
      <c r="P15" s="12">
        <f>Q15+R15</f>
        <v>1866.2650000000001</v>
      </c>
      <c r="Q15" s="12">
        <v>1866.2650000000001</v>
      </c>
      <c r="R15" s="45">
        <v>0</v>
      </c>
    </row>
    <row r="16" spans="1:18" ht="12">
      <c r="A16" s="9">
        <v>2</v>
      </c>
      <c r="B16" s="9">
        <v>2</v>
      </c>
      <c r="C16" s="9"/>
      <c r="D16" s="9"/>
      <c r="E16" s="11" t="s">
        <v>8</v>
      </c>
      <c r="F16" s="12">
        <f t="shared" si="0"/>
        <v>405.36999999999995</v>
      </c>
      <c r="G16" s="12">
        <f>G17+G18+G21+G35+G36+G37+G38+G39+G46</f>
        <v>405.36999999999995</v>
      </c>
      <c r="H16" s="12">
        <f>H17+H18+H21+H35+H36+H37+H38+H39+H46</f>
        <v>0</v>
      </c>
      <c r="I16" s="12">
        <f t="shared" si="1"/>
        <v>418970</v>
      </c>
      <c r="J16" s="12">
        <f>J17+J18+J21+J35+J36+J37+J38+J39+J46</f>
        <v>418970</v>
      </c>
      <c r="K16" s="12">
        <f>K17+K18+K21+K35+K36+K37+K38+K39+K46</f>
        <v>0</v>
      </c>
      <c r="M16" s="12">
        <f t="shared" ref="M16:M21" si="6">N16+O16</f>
        <v>445.37</v>
      </c>
      <c r="N16" s="12">
        <f>N17+N18+N21+N35+N36+N37+N38+N39+N46</f>
        <v>445.37</v>
      </c>
      <c r="O16" s="12">
        <f>O17+O18+O21+O35+O36+O37+O38+O39+O46</f>
        <v>0</v>
      </c>
      <c r="P16" s="12">
        <f t="shared" ref="P16:P21" si="7">Q16+R16</f>
        <v>429.73500000000001</v>
      </c>
      <c r="Q16" s="12">
        <f>Q17+Q18+Q21+Q35+Q36+Q37+Q38+Q39+Q46</f>
        <v>429.73500000000001</v>
      </c>
      <c r="R16" s="12">
        <f>R17+R18+R21+R35+R36+R37+R38+R39+R46</f>
        <v>0</v>
      </c>
    </row>
    <row r="17" spans="1:18" ht="24">
      <c r="A17" s="9">
        <v>2</v>
      </c>
      <c r="B17" s="9">
        <v>2</v>
      </c>
      <c r="C17" s="9">
        <v>1</v>
      </c>
      <c r="D17" s="9"/>
      <c r="E17" s="13" t="s">
        <v>9</v>
      </c>
      <c r="F17" s="15">
        <f t="shared" si="0"/>
        <v>0</v>
      </c>
      <c r="G17" s="16">
        <v>0</v>
      </c>
      <c r="H17" s="16">
        <v>0</v>
      </c>
      <c r="I17" s="15">
        <f t="shared" si="1"/>
        <v>0</v>
      </c>
      <c r="J17" s="16">
        <v>0</v>
      </c>
      <c r="K17" s="16">
        <v>0</v>
      </c>
      <c r="M17" s="15">
        <f t="shared" si="6"/>
        <v>9</v>
      </c>
      <c r="N17" s="16">
        <f>3+6</f>
        <v>9</v>
      </c>
      <c r="O17" s="46">
        <v>0</v>
      </c>
      <c r="P17" s="15">
        <f t="shared" si="7"/>
        <v>0</v>
      </c>
      <c r="Q17" s="16">
        <v>0</v>
      </c>
      <c r="R17" s="46">
        <v>0</v>
      </c>
    </row>
    <row r="18" spans="1:18" ht="12">
      <c r="A18" s="9">
        <v>2</v>
      </c>
      <c r="B18" s="9">
        <v>2</v>
      </c>
      <c r="C18" s="9">
        <v>2</v>
      </c>
      <c r="D18" s="9"/>
      <c r="E18" s="13" t="s">
        <v>10</v>
      </c>
      <c r="F18" s="15">
        <f t="shared" si="0"/>
        <v>5.0149999999999997</v>
      </c>
      <c r="G18" s="17">
        <f>G19+G20</f>
        <v>5.0149999999999997</v>
      </c>
      <c r="H18" s="17">
        <f>H19+H20</f>
        <v>0</v>
      </c>
      <c r="I18" s="15">
        <f t="shared" si="1"/>
        <v>6000</v>
      </c>
      <c r="J18" s="17">
        <f>J19+J20</f>
        <v>6000</v>
      </c>
      <c r="K18" s="17">
        <f>K19+K20</f>
        <v>0</v>
      </c>
      <c r="M18" s="15">
        <f t="shared" si="6"/>
        <v>6</v>
      </c>
      <c r="N18" s="17">
        <f>N19+N20</f>
        <v>6</v>
      </c>
      <c r="O18" s="17">
        <f>O19+O20</f>
        <v>0</v>
      </c>
      <c r="P18" s="15">
        <f t="shared" si="7"/>
        <v>6</v>
      </c>
      <c r="Q18" s="17">
        <f>Q19+Q20</f>
        <v>6</v>
      </c>
      <c r="R18" s="17">
        <f>R19+R20</f>
        <v>0</v>
      </c>
    </row>
    <row r="19" spans="1:18" ht="24">
      <c r="A19" s="9">
        <v>2</v>
      </c>
      <c r="B19" s="9">
        <v>2</v>
      </c>
      <c r="C19" s="9">
        <v>2</v>
      </c>
      <c r="D19" s="9">
        <v>1</v>
      </c>
      <c r="E19" s="14" t="s">
        <v>11</v>
      </c>
      <c r="F19" s="18">
        <f t="shared" si="0"/>
        <v>5.0149999999999997</v>
      </c>
      <c r="G19" s="19">
        <v>5.0149999999999997</v>
      </c>
      <c r="H19" s="19">
        <v>0</v>
      </c>
      <c r="I19" s="18">
        <f t="shared" si="1"/>
        <v>6000</v>
      </c>
      <c r="J19" s="19">
        <v>6000</v>
      </c>
      <c r="K19" s="19">
        <v>0</v>
      </c>
      <c r="M19" s="18">
        <f t="shared" si="6"/>
        <v>6</v>
      </c>
      <c r="N19" s="19">
        <v>6</v>
      </c>
      <c r="O19" s="47">
        <v>0</v>
      </c>
      <c r="P19" s="18">
        <f t="shared" si="7"/>
        <v>6</v>
      </c>
      <c r="Q19" s="19">
        <v>6</v>
      </c>
      <c r="R19" s="47">
        <v>0</v>
      </c>
    </row>
    <row r="20" spans="1:18" ht="24">
      <c r="A20" s="9">
        <v>2</v>
      </c>
      <c r="B20" s="9">
        <v>2</v>
      </c>
      <c r="C20" s="9">
        <v>2</v>
      </c>
      <c r="D20" s="9">
        <v>2</v>
      </c>
      <c r="E20" s="14" t="s">
        <v>12</v>
      </c>
      <c r="F20" s="18">
        <f t="shared" si="0"/>
        <v>0</v>
      </c>
      <c r="G20" s="19">
        <v>0</v>
      </c>
      <c r="H20" s="19">
        <v>0</v>
      </c>
      <c r="I20" s="18">
        <f t="shared" si="1"/>
        <v>0</v>
      </c>
      <c r="J20" s="19">
        <v>0</v>
      </c>
      <c r="K20" s="19">
        <v>0</v>
      </c>
      <c r="M20" s="18">
        <f t="shared" si="6"/>
        <v>0</v>
      </c>
      <c r="N20" s="19">
        <v>0</v>
      </c>
      <c r="O20" s="47">
        <v>0</v>
      </c>
      <c r="P20" s="18">
        <f t="shared" si="7"/>
        <v>0</v>
      </c>
      <c r="Q20" s="19">
        <v>0</v>
      </c>
      <c r="R20" s="47">
        <v>0</v>
      </c>
    </row>
    <row r="21" spans="1:18" ht="12">
      <c r="A21" s="9">
        <v>2</v>
      </c>
      <c r="B21" s="9">
        <v>2</v>
      </c>
      <c r="C21" s="9">
        <v>3</v>
      </c>
      <c r="D21" s="9"/>
      <c r="E21" s="13" t="s">
        <v>13</v>
      </c>
      <c r="F21" s="15">
        <f t="shared" si="0"/>
        <v>131.96899999999999</v>
      </c>
      <c r="G21" s="17">
        <f>G22+G23+G24+G25+G26+G27+G28+G29+G30+G31+G32+G33+G34</f>
        <v>131.96899999999999</v>
      </c>
      <c r="H21" s="17">
        <f>H22+H23+H24+H25+H26+H27+H28+H29+H30+H31+H32+H33+H34</f>
        <v>0</v>
      </c>
      <c r="I21" s="15">
        <f t="shared" si="1"/>
        <v>148150</v>
      </c>
      <c r="J21" s="17">
        <f>J22+J23+J24+J25+J26+J27+J28+J29+J30+J31+J32+J33+J34</f>
        <v>148150</v>
      </c>
      <c r="K21" s="17">
        <f>K22+K23+K24+K25+K26+K27+K28+K29+K30+K31+K32+K33+K34</f>
        <v>0</v>
      </c>
      <c r="M21" s="15">
        <f t="shared" si="6"/>
        <v>158.07</v>
      </c>
      <c r="N21" s="17">
        <f>N22+N23+N24+N25+N26+N27+N28+N29+N30+N31+N32+N33+N34</f>
        <v>158.07</v>
      </c>
      <c r="O21" s="17">
        <f>O22+O23+O24+O25+O26+O27+O28+O29+O30+O31+O32+O33+O34</f>
        <v>0</v>
      </c>
      <c r="P21" s="15">
        <f t="shared" si="7"/>
        <v>158.07</v>
      </c>
      <c r="Q21" s="17">
        <f>Q22+Q23+Q24+Q25+Q26+Q27+Q28+Q29+Q30+Q31+Q32+Q33+Q34</f>
        <v>158.07</v>
      </c>
      <c r="R21" s="17">
        <f>R22+R23+R24+R25+R26+R27+R28+R29+R30+R31+R32+R33+R34</f>
        <v>0</v>
      </c>
    </row>
    <row r="22" spans="1:18" ht="96">
      <c r="A22" s="9">
        <v>2</v>
      </c>
      <c r="B22" s="9">
        <v>2</v>
      </c>
      <c r="C22" s="9">
        <v>3</v>
      </c>
      <c r="D22" s="9">
        <v>1</v>
      </c>
      <c r="E22" s="14" t="s">
        <v>14</v>
      </c>
      <c r="F22" s="18">
        <f>G22+H22</f>
        <v>15.6</v>
      </c>
      <c r="G22" s="19">
        <v>15.6</v>
      </c>
      <c r="H22" s="19"/>
      <c r="I22" s="18">
        <f>J22+K22</f>
        <v>15000</v>
      </c>
      <c r="J22" s="19">
        <v>15000</v>
      </c>
      <c r="K22" s="19"/>
      <c r="M22" s="18">
        <f>N22+O22</f>
        <v>14</v>
      </c>
      <c r="N22" s="19">
        <v>14</v>
      </c>
      <c r="O22" s="47"/>
      <c r="P22" s="18">
        <f>Q22+R22</f>
        <v>14</v>
      </c>
      <c r="Q22" s="19">
        <v>14</v>
      </c>
      <c r="R22" s="47"/>
    </row>
    <row r="23" spans="1:18" ht="36">
      <c r="A23" s="9">
        <v>2</v>
      </c>
      <c r="B23" s="9">
        <v>2</v>
      </c>
      <c r="C23" s="9">
        <v>3</v>
      </c>
      <c r="D23" s="9">
        <v>2</v>
      </c>
      <c r="E23" s="20" t="s">
        <v>58</v>
      </c>
      <c r="F23" s="18">
        <f t="shared" si="0"/>
        <v>0</v>
      </c>
      <c r="G23" s="19">
        <v>0</v>
      </c>
      <c r="H23" s="19"/>
      <c r="I23" s="18">
        <f t="shared" si="1"/>
        <v>0</v>
      </c>
      <c r="J23" s="19">
        <v>0</v>
      </c>
      <c r="K23" s="19"/>
      <c r="M23" s="18">
        <f t="shared" ref="M23:M24" si="8">N23+O23</f>
        <v>0</v>
      </c>
      <c r="N23" s="19">
        <v>0</v>
      </c>
      <c r="O23" s="47"/>
      <c r="P23" s="18">
        <f t="shared" ref="P23:P24" si="9">Q23+R23</f>
        <v>0</v>
      </c>
      <c r="Q23" s="19">
        <v>0</v>
      </c>
      <c r="R23" s="47"/>
    </row>
    <row r="24" spans="1:18" ht="84">
      <c r="A24" s="9">
        <v>2</v>
      </c>
      <c r="B24" s="9">
        <v>2</v>
      </c>
      <c r="C24" s="9">
        <v>3</v>
      </c>
      <c r="D24" s="9">
        <v>3</v>
      </c>
      <c r="E24" s="20" t="s">
        <v>15</v>
      </c>
      <c r="F24" s="18">
        <f t="shared" si="0"/>
        <v>0.1</v>
      </c>
      <c r="G24" s="19">
        <v>0.1</v>
      </c>
      <c r="H24" s="19"/>
      <c r="I24" s="18">
        <f t="shared" si="1"/>
        <v>100</v>
      </c>
      <c r="J24" s="19">
        <v>100</v>
      </c>
      <c r="K24" s="19"/>
      <c r="M24" s="18">
        <f t="shared" si="8"/>
        <v>0.1</v>
      </c>
      <c r="N24" s="19">
        <v>0.1</v>
      </c>
      <c r="O24" s="47"/>
      <c r="P24" s="18">
        <f t="shared" si="9"/>
        <v>0.1</v>
      </c>
      <c r="Q24" s="19">
        <v>0.1</v>
      </c>
      <c r="R24" s="47"/>
    </row>
    <row r="25" spans="1:18" ht="36">
      <c r="A25" s="9">
        <v>2</v>
      </c>
      <c r="B25" s="9">
        <v>2</v>
      </c>
      <c r="C25" s="9">
        <v>3</v>
      </c>
      <c r="D25" s="9">
        <v>4</v>
      </c>
      <c r="E25" s="14" t="s">
        <v>16</v>
      </c>
      <c r="F25" s="18">
        <f>G25+H25</f>
        <v>6.6980000000000004</v>
      </c>
      <c r="G25" s="18">
        <v>6.6980000000000004</v>
      </c>
      <c r="H25" s="18">
        <v>0</v>
      </c>
      <c r="I25" s="18">
        <f>J25+K25</f>
        <v>3700</v>
      </c>
      <c r="J25" s="18">
        <f>3700</f>
        <v>3700</v>
      </c>
      <c r="K25" s="18">
        <v>0</v>
      </c>
      <c r="M25" s="18">
        <f>N25+O25</f>
        <v>4.7</v>
      </c>
      <c r="N25" s="18">
        <v>4.7</v>
      </c>
      <c r="O25" s="48">
        <v>0</v>
      </c>
      <c r="P25" s="18">
        <f>Q25+R25</f>
        <v>4.7</v>
      </c>
      <c r="Q25" s="18">
        <v>4.7</v>
      </c>
      <c r="R25" s="48">
        <v>0</v>
      </c>
    </row>
    <row r="26" spans="1:18" ht="36">
      <c r="A26" s="9">
        <v>2</v>
      </c>
      <c r="B26" s="9">
        <v>2</v>
      </c>
      <c r="C26" s="9">
        <v>3</v>
      </c>
      <c r="D26" s="9">
        <v>5</v>
      </c>
      <c r="E26" s="14" t="s">
        <v>17</v>
      </c>
      <c r="F26" s="18">
        <f t="shared" ref="F26:F45" si="10">G26+H26</f>
        <v>8.6950000000000003</v>
      </c>
      <c r="G26" s="18">
        <v>8.6950000000000003</v>
      </c>
      <c r="H26" s="18">
        <v>0</v>
      </c>
      <c r="I26" s="18">
        <f t="shared" ref="I26:I45" si="11">J26+K26</f>
        <v>8700</v>
      </c>
      <c r="J26" s="18">
        <f>6000+2700</f>
        <v>8700</v>
      </c>
      <c r="K26" s="18">
        <v>0</v>
      </c>
      <c r="M26" s="18">
        <f t="shared" ref="M26:M45" si="12">N26+O26</f>
        <v>8.6999999999999993</v>
      </c>
      <c r="N26" s="18">
        <v>8.6999999999999993</v>
      </c>
      <c r="O26" s="48">
        <v>0</v>
      </c>
      <c r="P26" s="18">
        <f t="shared" ref="P26:P45" si="13">Q26+R26</f>
        <v>8.6999999999999993</v>
      </c>
      <c r="Q26" s="18">
        <v>8.6999999999999993</v>
      </c>
      <c r="R26" s="48">
        <v>0</v>
      </c>
    </row>
    <row r="27" spans="1:18" ht="48">
      <c r="A27" s="9">
        <v>2</v>
      </c>
      <c r="B27" s="9">
        <v>2</v>
      </c>
      <c r="C27" s="9">
        <v>3</v>
      </c>
      <c r="D27" s="9">
        <v>6</v>
      </c>
      <c r="E27" s="14" t="s">
        <v>59</v>
      </c>
      <c r="F27" s="18">
        <f t="shared" si="10"/>
        <v>0</v>
      </c>
      <c r="G27" s="19">
        <v>0</v>
      </c>
      <c r="H27" s="19"/>
      <c r="I27" s="18">
        <f t="shared" si="11"/>
        <v>0</v>
      </c>
      <c r="J27" s="19">
        <v>0</v>
      </c>
      <c r="K27" s="19"/>
      <c r="M27" s="18">
        <f t="shared" si="12"/>
        <v>0</v>
      </c>
      <c r="N27" s="19">
        <v>0</v>
      </c>
      <c r="O27" s="47"/>
      <c r="P27" s="18">
        <f t="shared" si="13"/>
        <v>0</v>
      </c>
      <c r="Q27" s="19">
        <v>0</v>
      </c>
      <c r="R27" s="47"/>
    </row>
    <row r="28" spans="1:18" ht="36">
      <c r="A28" s="9">
        <v>2</v>
      </c>
      <c r="B28" s="9">
        <v>2</v>
      </c>
      <c r="C28" s="9">
        <v>3</v>
      </c>
      <c r="D28" s="9">
        <v>7</v>
      </c>
      <c r="E28" s="21" t="s">
        <v>60</v>
      </c>
      <c r="F28" s="18">
        <f t="shared" si="10"/>
        <v>8.5</v>
      </c>
      <c r="G28" s="19">
        <v>8.5</v>
      </c>
      <c r="H28" s="19"/>
      <c r="I28" s="18">
        <f t="shared" si="11"/>
        <v>8500</v>
      </c>
      <c r="J28" s="19">
        <f>6500+2000</f>
        <v>8500</v>
      </c>
      <c r="K28" s="19"/>
      <c r="M28" s="18">
        <f t="shared" si="12"/>
        <v>8.5</v>
      </c>
      <c r="N28" s="19">
        <v>8.5</v>
      </c>
      <c r="O28" s="47"/>
      <c r="P28" s="18">
        <f t="shared" si="13"/>
        <v>8.5</v>
      </c>
      <c r="Q28" s="19">
        <v>8.5</v>
      </c>
      <c r="R28" s="47"/>
    </row>
    <row r="29" spans="1:18" ht="60">
      <c r="A29" s="9">
        <v>2</v>
      </c>
      <c r="B29" s="9">
        <v>2</v>
      </c>
      <c r="C29" s="9">
        <v>3</v>
      </c>
      <c r="D29" s="9">
        <v>8</v>
      </c>
      <c r="E29" s="14" t="s">
        <v>18</v>
      </c>
      <c r="F29" s="18">
        <f t="shared" si="10"/>
        <v>0</v>
      </c>
      <c r="G29" s="19"/>
      <c r="H29" s="19"/>
      <c r="I29" s="18">
        <f t="shared" si="11"/>
        <v>0</v>
      </c>
      <c r="J29" s="19"/>
      <c r="K29" s="19"/>
      <c r="M29" s="18">
        <f t="shared" si="12"/>
        <v>0</v>
      </c>
      <c r="N29" s="19"/>
      <c r="O29" s="47"/>
      <c r="P29" s="18">
        <f t="shared" si="13"/>
        <v>0</v>
      </c>
      <c r="Q29" s="19"/>
      <c r="R29" s="47"/>
    </row>
    <row r="30" spans="1:18" ht="84">
      <c r="A30" s="9">
        <v>2</v>
      </c>
      <c r="B30" s="9">
        <v>2</v>
      </c>
      <c r="C30" s="9">
        <v>3</v>
      </c>
      <c r="D30" s="9">
        <v>9</v>
      </c>
      <c r="E30" s="14" t="s">
        <v>61</v>
      </c>
      <c r="F30" s="18">
        <f t="shared" si="10"/>
        <v>0</v>
      </c>
      <c r="G30" s="19"/>
      <c r="H30" s="19"/>
      <c r="I30" s="18">
        <f t="shared" si="11"/>
        <v>0</v>
      </c>
      <c r="J30" s="19"/>
      <c r="K30" s="19"/>
      <c r="M30" s="18">
        <f t="shared" si="12"/>
        <v>0</v>
      </c>
      <c r="N30" s="19"/>
      <c r="O30" s="47"/>
      <c r="P30" s="18">
        <f t="shared" si="13"/>
        <v>0</v>
      </c>
      <c r="Q30" s="19"/>
      <c r="R30" s="47"/>
    </row>
    <row r="31" spans="1:18" ht="24">
      <c r="A31" s="9">
        <v>2</v>
      </c>
      <c r="B31" s="9">
        <v>2</v>
      </c>
      <c r="C31" s="9">
        <v>3</v>
      </c>
      <c r="D31" s="9">
        <v>10</v>
      </c>
      <c r="E31" s="14" t="s">
        <v>19</v>
      </c>
      <c r="F31" s="18">
        <f t="shared" si="10"/>
        <v>4.7190000000000003</v>
      </c>
      <c r="G31" s="19">
        <v>4.7190000000000003</v>
      </c>
      <c r="H31" s="19"/>
      <c r="I31" s="18">
        <f t="shared" si="11"/>
        <v>5100</v>
      </c>
      <c r="J31" s="19">
        <v>5100</v>
      </c>
      <c r="K31" s="19"/>
      <c r="M31" s="18">
        <f t="shared" si="12"/>
        <v>5.0999999999999996</v>
      </c>
      <c r="N31" s="19">
        <v>5.0999999999999996</v>
      </c>
      <c r="O31" s="47"/>
      <c r="P31" s="18">
        <f t="shared" si="13"/>
        <v>5.0999999999999996</v>
      </c>
      <c r="Q31" s="19">
        <v>5.0999999999999996</v>
      </c>
      <c r="R31" s="47"/>
    </row>
    <row r="32" spans="1:18" ht="24">
      <c r="A32" s="9">
        <v>2</v>
      </c>
      <c r="B32" s="9">
        <v>2</v>
      </c>
      <c r="C32" s="9">
        <v>3</v>
      </c>
      <c r="D32" s="9">
        <v>11</v>
      </c>
      <c r="E32" s="14" t="s">
        <v>20</v>
      </c>
      <c r="F32" s="18">
        <f t="shared" si="10"/>
        <v>0</v>
      </c>
      <c r="G32" s="19">
        <v>0</v>
      </c>
      <c r="H32" s="19"/>
      <c r="I32" s="18">
        <f t="shared" si="11"/>
        <v>50</v>
      </c>
      <c r="J32" s="19">
        <v>50</v>
      </c>
      <c r="K32" s="19"/>
      <c r="M32" s="18">
        <f t="shared" si="12"/>
        <v>0.05</v>
      </c>
      <c r="N32" s="19">
        <v>0.05</v>
      </c>
      <c r="O32" s="47"/>
      <c r="P32" s="18">
        <f t="shared" si="13"/>
        <v>0.05</v>
      </c>
      <c r="Q32" s="19">
        <v>0.05</v>
      </c>
      <c r="R32" s="47"/>
    </row>
    <row r="33" spans="1:18" ht="12">
      <c r="A33" s="9">
        <v>2</v>
      </c>
      <c r="B33" s="9">
        <v>2</v>
      </c>
      <c r="C33" s="9">
        <v>3</v>
      </c>
      <c r="D33" s="9">
        <v>12</v>
      </c>
      <c r="E33" s="14" t="s">
        <v>21</v>
      </c>
      <c r="F33" s="18">
        <f t="shared" si="10"/>
        <v>77.128</v>
      </c>
      <c r="G33" s="18">
        <v>77.128</v>
      </c>
      <c r="H33" s="18">
        <v>0</v>
      </c>
      <c r="I33" s="18">
        <f t="shared" si="11"/>
        <v>97000</v>
      </c>
      <c r="J33" s="18">
        <v>97000</v>
      </c>
      <c r="K33" s="18">
        <v>0</v>
      </c>
      <c r="M33" s="18">
        <f t="shared" si="12"/>
        <v>106.92</v>
      </c>
      <c r="N33" s="18">
        <v>106.92</v>
      </c>
      <c r="O33" s="48">
        <v>0</v>
      </c>
      <c r="P33" s="18">
        <f t="shared" si="13"/>
        <v>106.92</v>
      </c>
      <c r="Q33" s="18">
        <v>106.92</v>
      </c>
      <c r="R33" s="48">
        <v>0</v>
      </c>
    </row>
    <row r="34" spans="1:18" ht="36">
      <c r="A34" s="9">
        <v>2</v>
      </c>
      <c r="B34" s="9">
        <v>2</v>
      </c>
      <c r="C34" s="9">
        <v>3</v>
      </c>
      <c r="D34" s="9">
        <v>14</v>
      </c>
      <c r="E34" s="14" t="s">
        <v>22</v>
      </c>
      <c r="F34" s="18">
        <f t="shared" si="10"/>
        <v>10.529</v>
      </c>
      <c r="G34" s="19">
        <v>10.529</v>
      </c>
      <c r="H34" s="19"/>
      <c r="I34" s="18">
        <f t="shared" si="11"/>
        <v>10000</v>
      </c>
      <c r="J34" s="19">
        <f>5000+5000</f>
        <v>10000</v>
      </c>
      <c r="K34" s="19"/>
      <c r="M34" s="18">
        <f t="shared" si="12"/>
        <v>10</v>
      </c>
      <c r="N34" s="19">
        <v>10</v>
      </c>
      <c r="O34" s="47"/>
      <c r="P34" s="18">
        <f t="shared" si="13"/>
        <v>10</v>
      </c>
      <c r="Q34" s="19">
        <v>10</v>
      </c>
      <c r="R34" s="47"/>
    </row>
    <row r="35" spans="1:18" ht="24">
      <c r="A35" s="9">
        <v>2</v>
      </c>
      <c r="B35" s="9">
        <v>2</v>
      </c>
      <c r="C35" s="9">
        <v>4</v>
      </c>
      <c r="D35" s="9"/>
      <c r="E35" s="13" t="s">
        <v>23</v>
      </c>
      <c r="F35" s="15">
        <f t="shared" si="10"/>
        <v>3.4740000000000002</v>
      </c>
      <c r="G35" s="16">
        <v>3.4740000000000002</v>
      </c>
      <c r="H35" s="16">
        <v>0</v>
      </c>
      <c r="I35" s="15">
        <f t="shared" si="11"/>
        <v>0</v>
      </c>
      <c r="J35" s="16">
        <v>0</v>
      </c>
      <c r="K35" s="16">
        <v>0</v>
      </c>
      <c r="M35" s="15">
        <f t="shared" si="12"/>
        <v>1</v>
      </c>
      <c r="N35" s="16">
        <v>1</v>
      </c>
      <c r="O35" s="46">
        <v>0</v>
      </c>
      <c r="P35" s="15">
        <f t="shared" si="13"/>
        <v>1</v>
      </c>
      <c r="Q35" s="16">
        <v>1</v>
      </c>
      <c r="R35" s="46">
        <v>0</v>
      </c>
    </row>
    <row r="36" spans="1:18" ht="12">
      <c r="A36" s="9">
        <v>2</v>
      </c>
      <c r="B36" s="9">
        <v>2</v>
      </c>
      <c r="C36" s="9">
        <v>5</v>
      </c>
      <c r="D36" s="9"/>
      <c r="E36" s="13" t="s">
        <v>62</v>
      </c>
      <c r="F36" s="15">
        <f t="shared" si="10"/>
        <v>193.32499999999999</v>
      </c>
      <c r="G36" s="16">
        <v>193.32499999999999</v>
      </c>
      <c r="H36" s="16"/>
      <c r="I36" s="15">
        <f t="shared" si="11"/>
        <v>220000</v>
      </c>
      <c r="J36" s="16">
        <v>220000</v>
      </c>
      <c r="K36" s="16"/>
      <c r="M36" s="15">
        <f t="shared" si="12"/>
        <v>220</v>
      </c>
      <c r="N36" s="16">
        <v>220</v>
      </c>
      <c r="O36" s="46"/>
      <c r="P36" s="15">
        <f t="shared" si="13"/>
        <v>220</v>
      </c>
      <c r="Q36" s="16">
        <v>220</v>
      </c>
      <c r="R36" s="46"/>
    </row>
    <row r="37" spans="1:18" ht="12">
      <c r="A37" s="9">
        <v>2</v>
      </c>
      <c r="B37" s="9">
        <v>2</v>
      </c>
      <c r="C37" s="9">
        <v>6</v>
      </c>
      <c r="D37" s="9"/>
      <c r="E37" s="13" t="s">
        <v>63</v>
      </c>
      <c r="F37" s="15">
        <f t="shared" si="10"/>
        <v>0</v>
      </c>
      <c r="G37" s="16">
        <v>0</v>
      </c>
      <c r="H37" s="16"/>
      <c r="I37" s="15">
        <f t="shared" si="11"/>
        <v>500</v>
      </c>
      <c r="J37" s="16">
        <v>500</v>
      </c>
      <c r="K37" s="16"/>
      <c r="M37" s="15">
        <f t="shared" si="12"/>
        <v>0.5</v>
      </c>
      <c r="N37" s="16">
        <v>0.5</v>
      </c>
      <c r="O37" s="46"/>
      <c r="P37" s="15">
        <f t="shared" si="13"/>
        <v>0.5</v>
      </c>
      <c r="Q37" s="16">
        <v>0.5</v>
      </c>
      <c r="R37" s="46"/>
    </row>
    <row r="38" spans="1:18" ht="48">
      <c r="A38" s="9">
        <v>2</v>
      </c>
      <c r="B38" s="9">
        <v>2</v>
      </c>
      <c r="C38" s="9">
        <v>7</v>
      </c>
      <c r="D38" s="9"/>
      <c r="E38" s="13" t="s">
        <v>24</v>
      </c>
      <c r="F38" s="15">
        <f t="shared" si="10"/>
        <v>8.9990000000000006</v>
      </c>
      <c r="G38" s="16">
        <v>8.9990000000000006</v>
      </c>
      <c r="H38" s="16">
        <v>0</v>
      </c>
      <c r="I38" s="15">
        <f t="shared" si="11"/>
        <v>8000</v>
      </c>
      <c r="J38" s="16">
        <f>5000+3000</f>
        <v>8000</v>
      </c>
      <c r="K38" s="16">
        <v>0</v>
      </c>
      <c r="M38" s="15">
        <f t="shared" si="12"/>
        <v>8</v>
      </c>
      <c r="N38" s="16">
        <v>8</v>
      </c>
      <c r="O38" s="46">
        <v>0</v>
      </c>
      <c r="P38" s="15">
        <f t="shared" si="13"/>
        <v>8</v>
      </c>
      <c r="Q38" s="16">
        <v>8</v>
      </c>
      <c r="R38" s="46">
        <v>0</v>
      </c>
    </row>
    <row r="39" spans="1:18" ht="48">
      <c r="A39" s="9">
        <v>2</v>
      </c>
      <c r="B39" s="9">
        <v>2</v>
      </c>
      <c r="C39" s="9">
        <v>8</v>
      </c>
      <c r="D39" s="9"/>
      <c r="E39" s="13" t="s">
        <v>25</v>
      </c>
      <c r="F39" s="15">
        <f t="shared" si="10"/>
        <v>8.5079999999999991</v>
      </c>
      <c r="G39" s="17">
        <f>G40+G41+G42+G43+G44+G45</f>
        <v>8.5079999999999991</v>
      </c>
      <c r="H39" s="17">
        <f>SUM(H40:H45)</f>
        <v>0</v>
      </c>
      <c r="I39" s="15">
        <f t="shared" si="11"/>
        <v>8500</v>
      </c>
      <c r="J39" s="17">
        <f>J40+J41+J42+J43+J44+J45</f>
        <v>8500</v>
      </c>
      <c r="K39" s="17">
        <f>SUM(K40:K45)</f>
        <v>0</v>
      </c>
      <c r="M39" s="15">
        <f t="shared" si="12"/>
        <v>5</v>
      </c>
      <c r="N39" s="17">
        <f>N40+N41+N42+N43+N44+N45</f>
        <v>5</v>
      </c>
      <c r="O39" s="17">
        <f>O40+O41+O42+O43+O44+O45</f>
        <v>0</v>
      </c>
      <c r="P39" s="15">
        <f t="shared" si="13"/>
        <v>5</v>
      </c>
      <c r="Q39" s="17">
        <f>Q40+Q41+Q42+Q43+Q44+Q45</f>
        <v>5</v>
      </c>
      <c r="R39" s="17">
        <f>R40+R41+R42+R43+R44+R45</f>
        <v>0</v>
      </c>
    </row>
    <row r="40" spans="1:18" ht="36">
      <c r="A40" s="9">
        <v>2</v>
      </c>
      <c r="B40" s="9">
        <v>2</v>
      </c>
      <c r="C40" s="9">
        <v>8</v>
      </c>
      <c r="D40" s="9">
        <v>1</v>
      </c>
      <c r="E40" s="14" t="s">
        <v>26</v>
      </c>
      <c r="F40" s="18">
        <f t="shared" si="10"/>
        <v>2.069</v>
      </c>
      <c r="G40" s="19">
        <v>2.069</v>
      </c>
      <c r="H40" s="19">
        <v>0</v>
      </c>
      <c r="I40" s="18">
        <f t="shared" si="11"/>
        <v>2000</v>
      </c>
      <c r="J40" s="19">
        <v>2000</v>
      </c>
      <c r="K40" s="19">
        <v>0</v>
      </c>
      <c r="M40" s="18">
        <f t="shared" si="12"/>
        <v>2.5</v>
      </c>
      <c r="N40" s="19">
        <v>2.5</v>
      </c>
      <c r="O40" s="47">
        <v>0</v>
      </c>
      <c r="P40" s="18">
        <f t="shared" si="13"/>
        <v>2.5</v>
      </c>
      <c r="Q40" s="19">
        <v>2.5</v>
      </c>
      <c r="R40" s="47">
        <v>0</v>
      </c>
    </row>
    <row r="41" spans="1:18" ht="24">
      <c r="A41" s="9">
        <v>2</v>
      </c>
      <c r="B41" s="9">
        <v>2</v>
      </c>
      <c r="C41" s="9">
        <v>8</v>
      </c>
      <c r="D41" s="9">
        <v>2</v>
      </c>
      <c r="E41" s="14" t="s">
        <v>27</v>
      </c>
      <c r="F41" s="18">
        <f t="shared" si="10"/>
        <v>0</v>
      </c>
      <c r="G41" s="19">
        <v>0</v>
      </c>
      <c r="H41" s="19">
        <v>0</v>
      </c>
      <c r="I41" s="18">
        <f t="shared" si="11"/>
        <v>0</v>
      </c>
      <c r="J41" s="19">
        <v>0</v>
      </c>
      <c r="K41" s="19">
        <v>0</v>
      </c>
      <c r="M41" s="18">
        <f t="shared" si="12"/>
        <v>0</v>
      </c>
      <c r="N41" s="19">
        <v>0</v>
      </c>
      <c r="O41" s="47">
        <v>0</v>
      </c>
      <c r="P41" s="18">
        <f t="shared" si="13"/>
        <v>0</v>
      </c>
      <c r="Q41" s="19">
        <v>0</v>
      </c>
      <c r="R41" s="47">
        <v>0</v>
      </c>
    </row>
    <row r="42" spans="1:18" ht="48">
      <c r="A42" s="9">
        <v>2</v>
      </c>
      <c r="B42" s="9">
        <v>2</v>
      </c>
      <c r="C42" s="9">
        <v>8</v>
      </c>
      <c r="D42" s="9">
        <v>3</v>
      </c>
      <c r="E42" s="14" t="s">
        <v>28</v>
      </c>
      <c r="F42" s="18">
        <f t="shared" si="10"/>
        <v>0</v>
      </c>
      <c r="G42" s="19">
        <v>0</v>
      </c>
      <c r="H42" s="19"/>
      <c r="I42" s="18">
        <f t="shared" si="11"/>
        <v>0</v>
      </c>
      <c r="J42" s="19">
        <v>0</v>
      </c>
      <c r="K42" s="19"/>
      <c r="M42" s="18">
        <f t="shared" si="12"/>
        <v>0</v>
      </c>
      <c r="N42" s="19">
        <v>0</v>
      </c>
      <c r="O42" s="47"/>
      <c r="P42" s="18">
        <f t="shared" si="13"/>
        <v>0</v>
      </c>
      <c r="Q42" s="19">
        <v>0</v>
      </c>
      <c r="R42" s="47"/>
    </row>
    <row r="43" spans="1:18" ht="48">
      <c r="A43" s="9">
        <v>2</v>
      </c>
      <c r="B43" s="9">
        <v>2</v>
      </c>
      <c r="C43" s="9">
        <v>8</v>
      </c>
      <c r="D43" s="9">
        <v>4</v>
      </c>
      <c r="E43" s="14" t="s">
        <v>29</v>
      </c>
      <c r="F43" s="18">
        <f t="shared" si="10"/>
        <v>6.4390000000000001</v>
      </c>
      <c r="G43" s="19">
        <v>6.4390000000000001</v>
      </c>
      <c r="H43" s="19">
        <v>0</v>
      </c>
      <c r="I43" s="18">
        <f t="shared" si="11"/>
        <v>6500</v>
      </c>
      <c r="J43" s="19">
        <v>6500</v>
      </c>
      <c r="K43" s="19">
        <v>0</v>
      </c>
      <c r="M43" s="18">
        <f t="shared" si="12"/>
        <v>2.5</v>
      </c>
      <c r="N43" s="19">
        <v>2.5</v>
      </c>
      <c r="O43" s="47">
        <v>0</v>
      </c>
      <c r="P43" s="18">
        <f t="shared" si="13"/>
        <v>2.5</v>
      </c>
      <c r="Q43" s="19">
        <v>2.5</v>
      </c>
      <c r="R43" s="47">
        <v>0</v>
      </c>
    </row>
    <row r="44" spans="1:18" ht="48">
      <c r="A44" s="9">
        <v>2</v>
      </c>
      <c r="B44" s="9">
        <v>2</v>
      </c>
      <c r="C44" s="9">
        <v>8</v>
      </c>
      <c r="D44" s="9">
        <v>5</v>
      </c>
      <c r="E44" s="14" t="s">
        <v>64</v>
      </c>
      <c r="F44" s="18">
        <f t="shared" si="10"/>
        <v>0</v>
      </c>
      <c r="G44" s="19"/>
      <c r="H44" s="19">
        <v>0</v>
      </c>
      <c r="I44" s="18">
        <f t="shared" si="11"/>
        <v>0</v>
      </c>
      <c r="J44" s="19"/>
      <c r="K44" s="19">
        <v>0</v>
      </c>
      <c r="M44" s="18">
        <f t="shared" si="12"/>
        <v>0</v>
      </c>
      <c r="N44" s="19"/>
      <c r="O44" s="47">
        <v>0</v>
      </c>
      <c r="P44" s="18">
        <f t="shared" si="13"/>
        <v>0</v>
      </c>
      <c r="Q44" s="19"/>
      <c r="R44" s="47">
        <v>0</v>
      </c>
    </row>
    <row r="45" spans="1:18" ht="72">
      <c r="A45" s="9">
        <v>2</v>
      </c>
      <c r="B45" s="9">
        <v>2</v>
      </c>
      <c r="C45" s="9">
        <v>8</v>
      </c>
      <c r="D45" s="9">
        <v>6</v>
      </c>
      <c r="E45" s="14" t="s">
        <v>30</v>
      </c>
      <c r="F45" s="18">
        <f t="shared" si="10"/>
        <v>0</v>
      </c>
      <c r="G45" s="19"/>
      <c r="H45" s="19">
        <v>0</v>
      </c>
      <c r="I45" s="18">
        <f t="shared" si="11"/>
        <v>0</v>
      </c>
      <c r="J45" s="19"/>
      <c r="K45" s="19">
        <v>0</v>
      </c>
      <c r="M45" s="18">
        <f t="shared" si="12"/>
        <v>0</v>
      </c>
      <c r="N45" s="19"/>
      <c r="O45" s="47">
        <v>0</v>
      </c>
      <c r="P45" s="18">
        <f t="shared" si="13"/>
        <v>0</v>
      </c>
      <c r="Q45" s="19"/>
      <c r="R45" s="47">
        <v>0</v>
      </c>
    </row>
    <row r="46" spans="1:18" ht="24">
      <c r="A46" s="9">
        <v>2</v>
      </c>
      <c r="B46" s="9">
        <v>2</v>
      </c>
      <c r="C46" s="9">
        <v>10</v>
      </c>
      <c r="D46" s="9"/>
      <c r="E46" s="13" t="s">
        <v>31</v>
      </c>
      <c r="F46" s="15">
        <f>G46+H46</f>
        <v>54.08</v>
      </c>
      <c r="G46" s="17">
        <f>G47+G48+G49+G50+G51+G52+G53+G54+G55+G56+G57+G58</f>
        <v>54.08</v>
      </c>
      <c r="H46" s="17">
        <f>SUM(H47:H58)</f>
        <v>0</v>
      </c>
      <c r="I46" s="15">
        <f>J46+K46</f>
        <v>27820</v>
      </c>
      <c r="J46" s="17">
        <f>J47+J48+J49+J50+J51+J52+J53+J54+J55+J56+J57+J58</f>
        <v>27820</v>
      </c>
      <c r="K46" s="17">
        <f>SUM(K47:K58)</f>
        <v>0</v>
      </c>
      <c r="M46" s="15">
        <f>N46+O46</f>
        <v>37.799999999999997</v>
      </c>
      <c r="N46" s="17">
        <f>N47+N48+N49+N50+N51+N52+N53+N54+N55+N56+N57+N58</f>
        <v>37.799999999999997</v>
      </c>
      <c r="O46" s="17">
        <f>O47+O48+O49+O50+O51+O52+O53+O54+O55+O56+O57+O58</f>
        <v>0</v>
      </c>
      <c r="P46" s="15">
        <f>Q46+R46</f>
        <v>31.164999999999999</v>
      </c>
      <c r="Q46" s="17">
        <f>Q47+Q48+Q49+Q50+Q51+Q52+Q53+Q54+Q55+Q56+Q57+Q58</f>
        <v>31.164999999999999</v>
      </c>
      <c r="R46" s="17">
        <f>R47+R48+R49+R50+R51+R52+R53+R54+R55+R56+R57+R58</f>
        <v>0</v>
      </c>
    </row>
    <row r="47" spans="1:18" ht="24">
      <c r="A47" s="9">
        <v>2</v>
      </c>
      <c r="B47" s="9">
        <v>2</v>
      </c>
      <c r="C47" s="9">
        <v>10</v>
      </c>
      <c r="D47" s="9">
        <v>1</v>
      </c>
      <c r="E47" s="14" t="s">
        <v>32</v>
      </c>
      <c r="F47" s="6">
        <f t="shared" ref="F47:F94" si="14">G47+H47</f>
        <v>0</v>
      </c>
      <c r="G47" s="22"/>
      <c r="H47" s="23"/>
      <c r="I47" s="6">
        <f t="shared" ref="I47:I94" si="15">J47+K47</f>
        <v>0</v>
      </c>
      <c r="J47" s="22"/>
      <c r="K47" s="23"/>
      <c r="M47" s="6">
        <f t="shared" ref="M47:M57" si="16">N47+O47</f>
        <v>0</v>
      </c>
      <c r="N47" s="22"/>
      <c r="O47" s="49"/>
      <c r="P47" s="6">
        <f t="shared" ref="P47:P57" si="17">Q47+R47</f>
        <v>0</v>
      </c>
      <c r="Q47" s="22"/>
      <c r="R47" s="49"/>
    </row>
    <row r="48" spans="1:18" ht="24">
      <c r="A48" s="9">
        <v>2</v>
      </c>
      <c r="B48" s="9">
        <v>2</v>
      </c>
      <c r="C48" s="9">
        <v>10</v>
      </c>
      <c r="D48" s="9">
        <v>3</v>
      </c>
      <c r="E48" s="14" t="s">
        <v>33</v>
      </c>
      <c r="F48" s="18">
        <f t="shared" si="14"/>
        <v>0.99</v>
      </c>
      <c r="G48" s="23">
        <v>0.99</v>
      </c>
      <c r="H48" s="23">
        <v>0</v>
      </c>
      <c r="I48" s="18">
        <f t="shared" si="15"/>
        <v>900</v>
      </c>
      <c r="J48" s="23">
        <v>900</v>
      </c>
      <c r="K48" s="23">
        <v>0</v>
      </c>
      <c r="M48" s="18">
        <f t="shared" si="16"/>
        <v>1.3</v>
      </c>
      <c r="N48" s="23">
        <v>1.3</v>
      </c>
      <c r="O48" s="23"/>
      <c r="P48" s="18">
        <f t="shared" si="17"/>
        <v>1.3</v>
      </c>
      <c r="Q48" s="23">
        <v>1.3</v>
      </c>
      <c r="R48" s="23"/>
    </row>
    <row r="49" spans="1:18" ht="72">
      <c r="A49" s="9">
        <v>2</v>
      </c>
      <c r="B49" s="9">
        <v>2</v>
      </c>
      <c r="C49" s="9">
        <v>10</v>
      </c>
      <c r="D49" s="9">
        <v>4</v>
      </c>
      <c r="E49" s="14" t="s">
        <v>34</v>
      </c>
      <c r="F49" s="6">
        <f t="shared" si="14"/>
        <v>4.7</v>
      </c>
      <c r="G49" s="23">
        <v>4.7</v>
      </c>
      <c r="H49" s="23"/>
      <c r="I49" s="6">
        <f t="shared" si="15"/>
        <v>8000</v>
      </c>
      <c r="J49" s="23">
        <f>10000-2000</f>
        <v>8000</v>
      </c>
      <c r="K49" s="23"/>
      <c r="M49" s="6">
        <f t="shared" si="16"/>
        <v>9</v>
      </c>
      <c r="N49" s="23">
        <v>9</v>
      </c>
      <c r="O49" s="49"/>
      <c r="P49" s="6">
        <f t="shared" si="17"/>
        <v>9</v>
      </c>
      <c r="Q49" s="23">
        <v>9</v>
      </c>
      <c r="R49" s="49"/>
    </row>
    <row r="50" spans="1:18" ht="12">
      <c r="A50" s="9">
        <v>2</v>
      </c>
      <c r="B50" s="9">
        <v>2</v>
      </c>
      <c r="C50" s="9">
        <v>10</v>
      </c>
      <c r="D50" s="9">
        <v>5</v>
      </c>
      <c r="E50" s="14" t="s">
        <v>65</v>
      </c>
      <c r="F50" s="6">
        <f t="shared" si="14"/>
        <v>0</v>
      </c>
      <c r="G50" s="23"/>
      <c r="H50" s="23"/>
      <c r="I50" s="6">
        <f t="shared" si="15"/>
        <v>0</v>
      </c>
      <c r="J50" s="23"/>
      <c r="K50" s="23"/>
      <c r="M50" s="6">
        <f t="shared" si="16"/>
        <v>0</v>
      </c>
      <c r="N50" s="23"/>
      <c r="O50" s="49"/>
      <c r="P50" s="6">
        <f t="shared" si="17"/>
        <v>0</v>
      </c>
      <c r="Q50" s="23"/>
      <c r="R50" s="49"/>
    </row>
    <row r="51" spans="1:18" ht="72">
      <c r="A51" s="9">
        <v>2</v>
      </c>
      <c r="B51" s="9">
        <v>2</v>
      </c>
      <c r="C51" s="9">
        <v>10</v>
      </c>
      <c r="D51" s="9">
        <v>6</v>
      </c>
      <c r="E51" s="14" t="s">
        <v>66</v>
      </c>
      <c r="F51" s="6">
        <f t="shared" si="14"/>
        <v>0</v>
      </c>
      <c r="G51" s="23"/>
      <c r="H51" s="23"/>
      <c r="I51" s="6">
        <f t="shared" si="15"/>
        <v>0</v>
      </c>
      <c r="J51" s="23"/>
      <c r="K51" s="23"/>
      <c r="M51" s="6">
        <f t="shared" si="16"/>
        <v>0</v>
      </c>
      <c r="N51" s="23"/>
      <c r="O51" s="49"/>
      <c r="P51" s="6">
        <f t="shared" si="17"/>
        <v>0</v>
      </c>
      <c r="Q51" s="23"/>
      <c r="R51" s="49"/>
    </row>
    <row r="52" spans="1:18" ht="48">
      <c r="A52" s="9">
        <v>2</v>
      </c>
      <c r="B52" s="9">
        <v>2</v>
      </c>
      <c r="C52" s="9">
        <v>10</v>
      </c>
      <c r="D52" s="9">
        <v>7</v>
      </c>
      <c r="E52" s="14" t="s">
        <v>35</v>
      </c>
      <c r="F52" s="6">
        <f t="shared" si="14"/>
        <v>0</v>
      </c>
      <c r="G52" s="23"/>
      <c r="H52" s="23"/>
      <c r="I52" s="6">
        <f t="shared" si="15"/>
        <v>0</v>
      </c>
      <c r="J52" s="23"/>
      <c r="K52" s="23"/>
      <c r="M52" s="6">
        <f t="shared" si="16"/>
        <v>0</v>
      </c>
      <c r="N52" s="23"/>
      <c r="O52" s="49"/>
      <c r="P52" s="6">
        <f t="shared" si="17"/>
        <v>0</v>
      </c>
      <c r="Q52" s="23"/>
      <c r="R52" s="49"/>
    </row>
    <row r="53" spans="1:18" ht="24">
      <c r="A53" s="9">
        <v>2</v>
      </c>
      <c r="B53" s="9">
        <v>2</v>
      </c>
      <c r="C53" s="9">
        <v>10</v>
      </c>
      <c r="D53" s="9">
        <v>8</v>
      </c>
      <c r="E53" s="14" t="s">
        <v>36</v>
      </c>
      <c r="F53" s="6">
        <f t="shared" si="14"/>
        <v>0</v>
      </c>
      <c r="G53" s="23"/>
      <c r="H53" s="23"/>
      <c r="I53" s="6">
        <f t="shared" si="15"/>
        <v>0</v>
      </c>
      <c r="J53" s="23"/>
      <c r="K53" s="23"/>
      <c r="M53" s="6">
        <f t="shared" si="16"/>
        <v>0</v>
      </c>
      <c r="N53" s="23"/>
      <c r="O53" s="49"/>
      <c r="P53" s="6">
        <f t="shared" si="17"/>
        <v>0</v>
      </c>
      <c r="Q53" s="23"/>
      <c r="R53" s="49"/>
    </row>
    <row r="54" spans="1:18" ht="24">
      <c r="A54" s="9">
        <v>2</v>
      </c>
      <c r="B54" s="9">
        <v>2</v>
      </c>
      <c r="C54" s="9">
        <v>10</v>
      </c>
      <c r="D54" s="9">
        <v>9</v>
      </c>
      <c r="E54" s="14" t="s">
        <v>37</v>
      </c>
      <c r="F54" s="6">
        <f t="shared" si="14"/>
        <v>0</v>
      </c>
      <c r="G54" s="23"/>
      <c r="H54" s="23"/>
      <c r="I54" s="6">
        <f t="shared" si="15"/>
        <v>0</v>
      </c>
      <c r="J54" s="23"/>
      <c r="K54" s="23"/>
      <c r="M54" s="6">
        <f t="shared" si="16"/>
        <v>0</v>
      </c>
      <c r="N54" s="23"/>
      <c r="O54" s="49"/>
      <c r="P54" s="6">
        <f t="shared" si="17"/>
        <v>1.5</v>
      </c>
      <c r="Q54" s="23">
        <v>1.5</v>
      </c>
      <c r="R54" s="49"/>
    </row>
    <row r="55" spans="1:18" ht="24">
      <c r="A55" s="9">
        <v>2</v>
      </c>
      <c r="B55" s="9">
        <v>2</v>
      </c>
      <c r="C55" s="9">
        <v>10</v>
      </c>
      <c r="D55" s="9">
        <v>10</v>
      </c>
      <c r="E55" s="14" t="s">
        <v>38</v>
      </c>
      <c r="F55" s="6">
        <f t="shared" si="14"/>
        <v>0</v>
      </c>
      <c r="G55" s="23"/>
      <c r="H55" s="23"/>
      <c r="I55" s="6">
        <f t="shared" si="15"/>
        <v>0</v>
      </c>
      <c r="J55" s="23"/>
      <c r="K55" s="23"/>
      <c r="M55" s="6">
        <f t="shared" si="16"/>
        <v>0</v>
      </c>
      <c r="N55" s="23"/>
      <c r="O55" s="49"/>
      <c r="P55" s="6">
        <f t="shared" si="17"/>
        <v>0</v>
      </c>
      <c r="Q55" s="23"/>
      <c r="R55" s="49"/>
    </row>
    <row r="56" spans="1:18" ht="12">
      <c r="A56" s="9">
        <v>2</v>
      </c>
      <c r="B56" s="9">
        <v>2</v>
      </c>
      <c r="C56" s="9">
        <v>10</v>
      </c>
      <c r="D56" s="9">
        <v>11</v>
      </c>
      <c r="E56" s="14" t="s">
        <v>67</v>
      </c>
      <c r="F56" s="6">
        <f t="shared" si="14"/>
        <v>0</v>
      </c>
      <c r="G56" s="23"/>
      <c r="H56" s="23"/>
      <c r="I56" s="6">
        <f t="shared" si="15"/>
        <v>0</v>
      </c>
      <c r="J56" s="23"/>
      <c r="K56" s="23"/>
      <c r="M56" s="6">
        <f t="shared" si="16"/>
        <v>9.5</v>
      </c>
      <c r="N56" s="23">
        <v>9.5</v>
      </c>
      <c r="O56" s="49"/>
      <c r="P56" s="6">
        <f t="shared" si="17"/>
        <v>0</v>
      </c>
      <c r="Q56" s="23"/>
      <c r="R56" s="49"/>
    </row>
    <row r="57" spans="1:18" ht="72">
      <c r="A57" s="9">
        <v>2</v>
      </c>
      <c r="B57" s="9">
        <v>2</v>
      </c>
      <c r="C57" s="9">
        <v>10</v>
      </c>
      <c r="D57" s="9">
        <v>12</v>
      </c>
      <c r="E57" s="14" t="s">
        <v>68</v>
      </c>
      <c r="F57" s="6">
        <f t="shared" si="14"/>
        <v>0</v>
      </c>
      <c r="G57" s="23"/>
      <c r="H57" s="23"/>
      <c r="I57" s="6">
        <f t="shared" si="15"/>
        <v>0</v>
      </c>
      <c r="J57" s="23"/>
      <c r="K57" s="23"/>
      <c r="M57" s="6">
        <f t="shared" si="16"/>
        <v>0</v>
      </c>
      <c r="N57" s="23"/>
      <c r="O57" s="49"/>
      <c r="P57" s="6">
        <f t="shared" si="17"/>
        <v>0</v>
      </c>
      <c r="Q57" s="23"/>
      <c r="R57" s="49"/>
    </row>
    <row r="58" spans="1:18" ht="60">
      <c r="A58" s="9">
        <v>2</v>
      </c>
      <c r="B58" s="9">
        <v>2</v>
      </c>
      <c r="C58" s="9">
        <v>10</v>
      </c>
      <c r="D58" s="9">
        <v>14</v>
      </c>
      <c r="E58" s="14" t="s">
        <v>39</v>
      </c>
      <c r="F58" s="18">
        <f>G58+H58</f>
        <v>48.39</v>
      </c>
      <c r="G58" s="23">
        <v>48.39</v>
      </c>
      <c r="H58" s="23">
        <v>0</v>
      </c>
      <c r="I58" s="18">
        <f>J58+K58</f>
        <v>18920</v>
      </c>
      <c r="J58" s="23">
        <f>12170+4750+2000</f>
        <v>18920</v>
      </c>
      <c r="K58" s="23">
        <v>0</v>
      </c>
      <c r="M58" s="18">
        <f>N58+O58</f>
        <v>18</v>
      </c>
      <c r="N58" s="23">
        <v>18</v>
      </c>
      <c r="O58" s="49">
        <v>0</v>
      </c>
      <c r="P58" s="18">
        <f>Q58+R58</f>
        <v>19.364999999999998</v>
      </c>
      <c r="Q58" s="23">
        <v>19.364999999999998</v>
      </c>
      <c r="R58" s="49">
        <v>0</v>
      </c>
    </row>
    <row r="59" spans="1:18" ht="24">
      <c r="A59" s="9">
        <v>2</v>
      </c>
      <c r="B59" s="9">
        <v>3</v>
      </c>
      <c r="C59" s="9"/>
      <c r="D59" s="9"/>
      <c r="E59" s="11" t="s">
        <v>69</v>
      </c>
      <c r="F59" s="12">
        <f t="shared" si="14"/>
        <v>0</v>
      </c>
      <c r="G59" s="24"/>
      <c r="H59" s="24"/>
      <c r="I59" s="12">
        <f t="shared" si="15"/>
        <v>0</v>
      </c>
      <c r="J59" s="24"/>
      <c r="K59" s="24"/>
      <c r="M59" s="12">
        <f t="shared" ref="M59:M94" si="18">N59+O59</f>
        <v>0</v>
      </c>
      <c r="N59" s="24"/>
      <c r="O59" s="50"/>
      <c r="P59" s="12">
        <f t="shared" ref="P59:P93" si="19">Q59+R59</f>
        <v>0</v>
      </c>
      <c r="Q59" s="24"/>
      <c r="R59" s="50"/>
    </row>
    <row r="60" spans="1:18" ht="12">
      <c r="A60" s="9">
        <v>2</v>
      </c>
      <c r="B60" s="9">
        <v>4</v>
      </c>
      <c r="C60" s="9"/>
      <c r="D60" s="9"/>
      <c r="E60" s="11" t="s">
        <v>70</v>
      </c>
      <c r="F60" s="12">
        <f t="shared" si="14"/>
        <v>0</v>
      </c>
      <c r="G60" s="25">
        <f>G61+G66+G67</f>
        <v>0</v>
      </c>
      <c r="H60" s="25">
        <f>H61+H66+H67</f>
        <v>0</v>
      </c>
      <c r="I60" s="12">
        <f t="shared" si="15"/>
        <v>0</v>
      </c>
      <c r="J60" s="25">
        <f>J61+J66+J67</f>
        <v>0</v>
      </c>
      <c r="K60" s="25">
        <f>K61+K66+K67</f>
        <v>0</v>
      </c>
      <c r="M60" s="12">
        <f t="shared" si="18"/>
        <v>0</v>
      </c>
      <c r="N60" s="25">
        <f>N61+N66+N67</f>
        <v>0</v>
      </c>
      <c r="O60" s="25">
        <f>O61+O66+O67</f>
        <v>0</v>
      </c>
      <c r="P60" s="12">
        <f t="shared" si="19"/>
        <v>0</v>
      </c>
      <c r="Q60" s="25">
        <f>Q61+Q66+Q67</f>
        <v>0</v>
      </c>
      <c r="R60" s="25">
        <f>R61+R66+R67</f>
        <v>0</v>
      </c>
    </row>
    <row r="61" spans="1:18" ht="24">
      <c r="A61" s="9">
        <v>2</v>
      </c>
      <c r="B61" s="9">
        <v>4</v>
      </c>
      <c r="C61" s="9">
        <v>1</v>
      </c>
      <c r="D61" s="9"/>
      <c r="E61" s="13" t="s">
        <v>71</v>
      </c>
      <c r="F61" s="6">
        <f t="shared" si="14"/>
        <v>0</v>
      </c>
      <c r="G61" s="17">
        <f>SUM(G62:G65)</f>
        <v>0</v>
      </c>
      <c r="H61" s="17">
        <f>SUM(H62:H65)</f>
        <v>0</v>
      </c>
      <c r="I61" s="6">
        <f t="shared" si="15"/>
        <v>0</v>
      </c>
      <c r="J61" s="17">
        <f>SUM(J62:J65)</f>
        <v>0</v>
      </c>
      <c r="K61" s="17">
        <f>SUM(K62:K65)</f>
        <v>0</v>
      </c>
      <c r="M61" s="6">
        <f t="shared" si="18"/>
        <v>0</v>
      </c>
      <c r="N61" s="17">
        <f>SUM(N62:N65)</f>
        <v>0</v>
      </c>
      <c r="O61" s="17">
        <f>SUM(O62:O65)</f>
        <v>0</v>
      </c>
      <c r="P61" s="6">
        <f t="shared" si="19"/>
        <v>0</v>
      </c>
      <c r="Q61" s="17">
        <f>SUM(Q62:Q65)</f>
        <v>0</v>
      </c>
      <c r="R61" s="17">
        <f>SUM(R62:R65)</f>
        <v>0</v>
      </c>
    </row>
    <row r="62" spans="1:18" ht="24">
      <c r="A62" s="9">
        <v>2</v>
      </c>
      <c r="B62" s="9">
        <v>4</v>
      </c>
      <c r="C62" s="9">
        <v>1</v>
      </c>
      <c r="D62" s="9">
        <v>1</v>
      </c>
      <c r="E62" s="14" t="s">
        <v>72</v>
      </c>
      <c r="F62" s="6">
        <f t="shared" si="14"/>
        <v>0</v>
      </c>
      <c r="G62" s="23"/>
      <c r="H62" s="23"/>
      <c r="I62" s="6">
        <f t="shared" si="15"/>
        <v>0</v>
      </c>
      <c r="J62" s="23"/>
      <c r="K62" s="23"/>
      <c r="M62" s="6">
        <f t="shared" si="18"/>
        <v>0</v>
      </c>
      <c r="N62" s="23"/>
      <c r="O62" s="49"/>
      <c r="P62" s="6">
        <f t="shared" si="19"/>
        <v>0</v>
      </c>
      <c r="Q62" s="23"/>
      <c r="R62" s="49"/>
    </row>
    <row r="63" spans="1:18" ht="24">
      <c r="A63" s="9">
        <v>2</v>
      </c>
      <c r="B63" s="9">
        <v>4</v>
      </c>
      <c r="C63" s="9">
        <v>1</v>
      </c>
      <c r="D63" s="9">
        <v>2</v>
      </c>
      <c r="E63" s="14" t="s">
        <v>73</v>
      </c>
      <c r="F63" s="6">
        <f t="shared" si="14"/>
        <v>0</v>
      </c>
      <c r="G63" s="23"/>
      <c r="H63" s="23"/>
      <c r="I63" s="6">
        <f t="shared" si="15"/>
        <v>0</v>
      </c>
      <c r="J63" s="23"/>
      <c r="K63" s="23"/>
      <c r="M63" s="6">
        <f t="shared" si="18"/>
        <v>0</v>
      </c>
      <c r="N63" s="23"/>
      <c r="O63" s="49"/>
      <c r="P63" s="6">
        <f t="shared" si="19"/>
        <v>0</v>
      </c>
      <c r="Q63" s="23"/>
      <c r="R63" s="49"/>
    </row>
    <row r="64" spans="1:18" ht="24">
      <c r="A64" s="9">
        <v>2</v>
      </c>
      <c r="B64" s="9">
        <v>4</v>
      </c>
      <c r="C64" s="9">
        <v>1</v>
      </c>
      <c r="D64" s="9">
        <v>3</v>
      </c>
      <c r="E64" s="14" t="s">
        <v>74</v>
      </c>
      <c r="F64" s="6">
        <f t="shared" si="14"/>
        <v>0</v>
      </c>
      <c r="G64" s="23"/>
      <c r="H64" s="23"/>
      <c r="I64" s="6">
        <f t="shared" si="15"/>
        <v>0</v>
      </c>
      <c r="J64" s="23"/>
      <c r="K64" s="23"/>
      <c r="M64" s="6">
        <f t="shared" si="18"/>
        <v>0</v>
      </c>
      <c r="N64" s="23"/>
      <c r="O64" s="49"/>
      <c r="P64" s="6">
        <f t="shared" si="19"/>
        <v>0</v>
      </c>
      <c r="Q64" s="23"/>
      <c r="R64" s="49"/>
    </row>
    <row r="65" spans="1:18" ht="24">
      <c r="A65" s="9">
        <v>2</v>
      </c>
      <c r="B65" s="9">
        <v>4</v>
      </c>
      <c r="C65" s="9">
        <v>1</v>
      </c>
      <c r="D65" s="9">
        <v>4</v>
      </c>
      <c r="E65" s="14" t="s">
        <v>75</v>
      </c>
      <c r="F65" s="6">
        <f t="shared" si="14"/>
        <v>0</v>
      </c>
      <c r="G65" s="23"/>
      <c r="H65" s="23"/>
      <c r="I65" s="6">
        <f t="shared" si="15"/>
        <v>0</v>
      </c>
      <c r="J65" s="23"/>
      <c r="K65" s="23"/>
      <c r="M65" s="6">
        <f t="shared" si="18"/>
        <v>0</v>
      </c>
      <c r="N65" s="23"/>
      <c r="O65" s="49"/>
      <c r="P65" s="6">
        <f t="shared" si="19"/>
        <v>0</v>
      </c>
      <c r="Q65" s="23"/>
      <c r="R65" s="49"/>
    </row>
    <row r="66" spans="1:18" ht="36">
      <c r="A66" s="9">
        <v>2</v>
      </c>
      <c r="B66" s="9">
        <v>4</v>
      </c>
      <c r="C66" s="9">
        <v>2</v>
      </c>
      <c r="D66" s="9"/>
      <c r="E66" s="13" t="s">
        <v>76</v>
      </c>
      <c r="F66" s="6">
        <f t="shared" si="14"/>
        <v>0</v>
      </c>
      <c r="G66" s="16"/>
      <c r="H66" s="16"/>
      <c r="I66" s="6">
        <f t="shared" si="15"/>
        <v>0</v>
      </c>
      <c r="J66" s="16"/>
      <c r="K66" s="16"/>
      <c r="M66" s="6">
        <f t="shared" si="18"/>
        <v>0</v>
      </c>
      <c r="N66" s="16"/>
      <c r="O66" s="46"/>
      <c r="P66" s="6">
        <f t="shared" si="19"/>
        <v>0</v>
      </c>
      <c r="Q66" s="16"/>
      <c r="R66" s="46"/>
    </row>
    <row r="67" spans="1:18" ht="48">
      <c r="A67" s="9">
        <v>2</v>
      </c>
      <c r="B67" s="9">
        <v>4</v>
      </c>
      <c r="C67" s="9">
        <v>3</v>
      </c>
      <c r="D67" s="9"/>
      <c r="E67" s="13" t="s">
        <v>77</v>
      </c>
      <c r="F67" s="6">
        <f t="shared" si="14"/>
        <v>0</v>
      </c>
      <c r="G67" s="16"/>
      <c r="H67" s="16"/>
      <c r="I67" s="6">
        <f t="shared" si="15"/>
        <v>0</v>
      </c>
      <c r="J67" s="16"/>
      <c r="K67" s="16"/>
      <c r="M67" s="6">
        <f t="shared" si="18"/>
        <v>0</v>
      </c>
      <c r="N67" s="16"/>
      <c r="O67" s="46"/>
      <c r="P67" s="6">
        <f t="shared" si="19"/>
        <v>0</v>
      </c>
      <c r="Q67" s="16"/>
      <c r="R67" s="46"/>
    </row>
    <row r="68" spans="1:18" ht="12">
      <c r="A68" s="9">
        <v>2</v>
      </c>
      <c r="B68" s="9">
        <v>5</v>
      </c>
      <c r="C68" s="9"/>
      <c r="D68" s="9"/>
      <c r="E68" s="11" t="s">
        <v>40</v>
      </c>
      <c r="F68" s="12">
        <f t="shared" si="14"/>
        <v>0</v>
      </c>
      <c r="G68" s="24">
        <v>0</v>
      </c>
      <c r="H68" s="24">
        <v>0</v>
      </c>
      <c r="I68" s="12">
        <f t="shared" si="15"/>
        <v>0</v>
      </c>
      <c r="J68" s="24">
        <v>0</v>
      </c>
      <c r="K68" s="24">
        <v>0</v>
      </c>
      <c r="M68" s="12">
        <f t="shared" si="18"/>
        <v>0</v>
      </c>
      <c r="N68" s="24">
        <v>0</v>
      </c>
      <c r="O68" s="50">
        <v>0</v>
      </c>
      <c r="P68" s="12">
        <f t="shared" si="19"/>
        <v>0</v>
      </c>
      <c r="Q68" s="24">
        <v>0</v>
      </c>
      <c r="R68" s="50">
        <v>0</v>
      </c>
    </row>
    <row r="69" spans="1:18" ht="12">
      <c r="A69" s="9">
        <v>2</v>
      </c>
      <c r="B69" s="9">
        <v>6</v>
      </c>
      <c r="C69" s="9"/>
      <c r="D69" s="9"/>
      <c r="E69" s="11" t="s">
        <v>41</v>
      </c>
      <c r="F69" s="12">
        <f t="shared" si="14"/>
        <v>0</v>
      </c>
      <c r="G69" s="25">
        <f>G70+G73+G76</f>
        <v>0</v>
      </c>
      <c r="H69" s="25">
        <f>H70+H73+H76</f>
        <v>0</v>
      </c>
      <c r="I69" s="12">
        <f t="shared" si="15"/>
        <v>0</v>
      </c>
      <c r="J69" s="25">
        <f>J70+J73+J76</f>
        <v>0</v>
      </c>
      <c r="K69" s="25">
        <f>K70+K73+K76</f>
        <v>0</v>
      </c>
      <c r="M69" s="12">
        <f t="shared" si="18"/>
        <v>0</v>
      </c>
      <c r="N69" s="25">
        <f>N70+N73+N76</f>
        <v>0</v>
      </c>
      <c r="O69" s="25">
        <f>O70+O73+O76</f>
        <v>0</v>
      </c>
      <c r="P69" s="12">
        <f t="shared" si="19"/>
        <v>0</v>
      </c>
      <c r="Q69" s="25">
        <f>Q70+Q73+Q76</f>
        <v>0</v>
      </c>
      <c r="R69" s="25">
        <f>R70+R73+R76</f>
        <v>0</v>
      </c>
    </row>
    <row r="70" spans="1:18" ht="36">
      <c r="A70" s="9">
        <v>2</v>
      </c>
      <c r="B70" s="9">
        <v>6</v>
      </c>
      <c r="C70" s="9">
        <v>1</v>
      </c>
      <c r="D70" s="9"/>
      <c r="E70" s="13" t="s">
        <v>78</v>
      </c>
      <c r="F70" s="6">
        <f t="shared" si="14"/>
        <v>0</v>
      </c>
      <c r="G70" s="17">
        <f>G71+G72</f>
        <v>0</v>
      </c>
      <c r="H70" s="17">
        <f>H71+H72</f>
        <v>0</v>
      </c>
      <c r="I70" s="6">
        <f t="shared" si="15"/>
        <v>0</v>
      </c>
      <c r="J70" s="17">
        <f>J71+J72</f>
        <v>0</v>
      </c>
      <c r="K70" s="17">
        <f>K71+K72</f>
        <v>0</v>
      </c>
      <c r="M70" s="6">
        <f t="shared" si="18"/>
        <v>0</v>
      </c>
      <c r="N70" s="17">
        <f>N71+N72</f>
        <v>0</v>
      </c>
      <c r="O70" s="17">
        <f>O71+O72</f>
        <v>0</v>
      </c>
      <c r="P70" s="6">
        <f t="shared" si="19"/>
        <v>0</v>
      </c>
      <c r="Q70" s="17">
        <f>Q71+Q72</f>
        <v>0</v>
      </c>
      <c r="R70" s="17">
        <f>R71+R72</f>
        <v>0</v>
      </c>
    </row>
    <row r="71" spans="1:18" ht="12">
      <c r="A71" s="9">
        <v>2</v>
      </c>
      <c r="B71" s="9">
        <v>6</v>
      </c>
      <c r="C71" s="9">
        <v>1</v>
      </c>
      <c r="D71" s="9">
        <v>1</v>
      </c>
      <c r="E71" s="14" t="s">
        <v>79</v>
      </c>
      <c r="F71" s="6">
        <f t="shared" si="14"/>
        <v>0</v>
      </c>
      <c r="G71" s="23"/>
      <c r="H71" s="23"/>
      <c r="I71" s="6">
        <f t="shared" si="15"/>
        <v>0</v>
      </c>
      <c r="J71" s="23"/>
      <c r="K71" s="23"/>
      <c r="M71" s="6">
        <f t="shared" si="18"/>
        <v>0</v>
      </c>
      <c r="N71" s="23"/>
      <c r="O71" s="49"/>
      <c r="P71" s="6">
        <f t="shared" si="19"/>
        <v>0</v>
      </c>
      <c r="Q71" s="23"/>
      <c r="R71" s="49"/>
    </row>
    <row r="72" spans="1:18" ht="12">
      <c r="A72" s="9">
        <v>2</v>
      </c>
      <c r="B72" s="9">
        <v>6</v>
      </c>
      <c r="C72" s="9">
        <v>1</v>
      </c>
      <c r="D72" s="9">
        <v>2</v>
      </c>
      <c r="E72" s="14" t="s">
        <v>43</v>
      </c>
      <c r="F72" s="6">
        <f t="shared" si="14"/>
        <v>0</v>
      </c>
      <c r="G72" s="23"/>
      <c r="H72" s="23"/>
      <c r="I72" s="6">
        <f t="shared" si="15"/>
        <v>0</v>
      </c>
      <c r="J72" s="23"/>
      <c r="K72" s="23"/>
      <c r="M72" s="6">
        <f t="shared" si="18"/>
        <v>0</v>
      </c>
      <c r="N72" s="23"/>
      <c r="O72" s="49"/>
      <c r="P72" s="6">
        <f t="shared" si="19"/>
        <v>0</v>
      </c>
      <c r="Q72" s="23"/>
      <c r="R72" s="49"/>
    </row>
    <row r="73" spans="1:18" ht="24">
      <c r="A73" s="9">
        <v>2</v>
      </c>
      <c r="B73" s="9">
        <v>6</v>
      </c>
      <c r="C73" s="9">
        <v>2</v>
      </c>
      <c r="D73" s="9"/>
      <c r="E73" s="13" t="s">
        <v>80</v>
      </c>
      <c r="F73" s="6">
        <f t="shared" si="14"/>
        <v>0</v>
      </c>
      <c r="G73" s="17">
        <f>G74+G75</f>
        <v>0</v>
      </c>
      <c r="H73" s="17">
        <f>H74+H75</f>
        <v>0</v>
      </c>
      <c r="I73" s="6">
        <f t="shared" si="15"/>
        <v>0</v>
      </c>
      <c r="J73" s="17">
        <f>J74+J75</f>
        <v>0</v>
      </c>
      <c r="K73" s="17">
        <f>K74+K75</f>
        <v>0</v>
      </c>
      <c r="M73" s="6">
        <f t="shared" si="18"/>
        <v>0</v>
      </c>
      <c r="N73" s="17">
        <f>N74+N75</f>
        <v>0</v>
      </c>
      <c r="O73" s="17">
        <f>O74+O75</f>
        <v>0</v>
      </c>
      <c r="P73" s="6">
        <f t="shared" si="19"/>
        <v>0</v>
      </c>
      <c r="Q73" s="17">
        <f>Q74+Q75</f>
        <v>0</v>
      </c>
      <c r="R73" s="17">
        <f>R74+R75</f>
        <v>0</v>
      </c>
    </row>
    <row r="74" spans="1:18" ht="12">
      <c r="A74" s="9">
        <v>2</v>
      </c>
      <c r="B74" s="9">
        <v>6</v>
      </c>
      <c r="C74" s="9">
        <v>2</v>
      </c>
      <c r="D74" s="9">
        <v>1</v>
      </c>
      <c r="E74" s="14" t="s">
        <v>79</v>
      </c>
      <c r="F74" s="6">
        <f t="shared" si="14"/>
        <v>0</v>
      </c>
      <c r="G74" s="23"/>
      <c r="H74" s="23"/>
      <c r="I74" s="6">
        <f t="shared" si="15"/>
        <v>0</v>
      </c>
      <c r="J74" s="23"/>
      <c r="K74" s="23"/>
      <c r="M74" s="6">
        <f t="shared" si="18"/>
        <v>0</v>
      </c>
      <c r="N74" s="23"/>
      <c r="O74" s="49"/>
      <c r="P74" s="6">
        <f t="shared" si="19"/>
        <v>0</v>
      </c>
      <c r="Q74" s="23"/>
      <c r="R74" s="49"/>
    </row>
    <row r="75" spans="1:18" ht="12">
      <c r="A75" s="9">
        <v>2</v>
      </c>
      <c r="B75" s="9">
        <v>6</v>
      </c>
      <c r="C75" s="9">
        <v>2</v>
      </c>
      <c r="D75" s="9">
        <v>2</v>
      </c>
      <c r="E75" s="14" t="s">
        <v>43</v>
      </c>
      <c r="F75" s="6">
        <f t="shared" si="14"/>
        <v>0</v>
      </c>
      <c r="G75" s="23"/>
      <c r="H75" s="23"/>
      <c r="I75" s="6">
        <f t="shared" si="15"/>
        <v>0</v>
      </c>
      <c r="J75" s="23"/>
      <c r="K75" s="23"/>
      <c r="M75" s="6">
        <f t="shared" si="18"/>
        <v>0</v>
      </c>
      <c r="N75" s="23"/>
      <c r="O75" s="49"/>
      <c r="P75" s="6">
        <f t="shared" si="19"/>
        <v>0</v>
      </c>
      <c r="Q75" s="23"/>
      <c r="R75" s="49"/>
    </row>
    <row r="76" spans="1:18" ht="24">
      <c r="A76" s="9">
        <v>2</v>
      </c>
      <c r="B76" s="9">
        <v>6</v>
      </c>
      <c r="C76" s="9">
        <v>3</v>
      </c>
      <c r="D76" s="9"/>
      <c r="E76" s="13" t="s">
        <v>42</v>
      </c>
      <c r="F76" s="6">
        <f t="shared" si="14"/>
        <v>0</v>
      </c>
      <c r="G76" s="17">
        <f>G77+G78</f>
        <v>0</v>
      </c>
      <c r="H76" s="17">
        <f>H77+H78</f>
        <v>0</v>
      </c>
      <c r="I76" s="6">
        <f t="shared" si="15"/>
        <v>0</v>
      </c>
      <c r="J76" s="17">
        <f>J77+J78</f>
        <v>0</v>
      </c>
      <c r="K76" s="17">
        <f>K77+K78</f>
        <v>0</v>
      </c>
      <c r="M76" s="6">
        <f t="shared" si="18"/>
        <v>0</v>
      </c>
      <c r="N76" s="17">
        <f>N77+N78</f>
        <v>0</v>
      </c>
      <c r="O76" s="17">
        <f>O77+O78</f>
        <v>0</v>
      </c>
      <c r="P76" s="6">
        <f t="shared" si="19"/>
        <v>0</v>
      </c>
      <c r="Q76" s="17">
        <f>Q77+Q78</f>
        <v>0</v>
      </c>
      <c r="R76" s="17">
        <f>R77+R78</f>
        <v>0</v>
      </c>
    </row>
    <row r="77" spans="1:18" ht="12">
      <c r="A77" s="9">
        <v>2</v>
      </c>
      <c r="B77" s="9">
        <v>6</v>
      </c>
      <c r="C77" s="9">
        <v>3</v>
      </c>
      <c r="D77" s="9">
        <v>1</v>
      </c>
      <c r="E77" s="14" t="s">
        <v>79</v>
      </c>
      <c r="F77" s="6">
        <f t="shared" si="14"/>
        <v>0</v>
      </c>
      <c r="G77" s="23"/>
      <c r="H77" s="23"/>
      <c r="I77" s="6">
        <f t="shared" si="15"/>
        <v>0</v>
      </c>
      <c r="J77" s="23"/>
      <c r="K77" s="23"/>
      <c r="M77" s="6">
        <f t="shared" si="18"/>
        <v>0</v>
      </c>
      <c r="N77" s="23"/>
      <c r="O77" s="49"/>
      <c r="P77" s="6">
        <f t="shared" si="19"/>
        <v>0</v>
      </c>
      <c r="Q77" s="23"/>
      <c r="R77" s="49"/>
    </row>
    <row r="78" spans="1:18" ht="12">
      <c r="A78" s="9">
        <v>2</v>
      </c>
      <c r="B78" s="9">
        <v>6</v>
      </c>
      <c r="C78" s="9">
        <v>3</v>
      </c>
      <c r="D78" s="9">
        <v>2</v>
      </c>
      <c r="E78" s="14" t="s">
        <v>43</v>
      </c>
      <c r="F78" s="6">
        <f t="shared" si="14"/>
        <v>0</v>
      </c>
      <c r="G78" s="23"/>
      <c r="H78" s="23"/>
      <c r="I78" s="6">
        <f t="shared" si="15"/>
        <v>0</v>
      </c>
      <c r="J78" s="23"/>
      <c r="K78" s="23"/>
      <c r="M78" s="6">
        <f t="shared" si="18"/>
        <v>0</v>
      </c>
      <c r="N78" s="23"/>
      <c r="O78" s="49"/>
      <c r="P78" s="6">
        <f t="shared" si="19"/>
        <v>0</v>
      </c>
      <c r="Q78" s="23"/>
      <c r="R78" s="49"/>
    </row>
    <row r="79" spans="1:18" ht="12">
      <c r="A79" s="9">
        <v>2</v>
      </c>
      <c r="B79" s="9">
        <v>7</v>
      </c>
      <c r="C79" s="9"/>
      <c r="D79" s="9"/>
      <c r="E79" s="11" t="s">
        <v>44</v>
      </c>
      <c r="F79" s="6">
        <f t="shared" si="14"/>
        <v>6.6829999999999998</v>
      </c>
      <c r="G79" s="25">
        <f>G80+G83+G86</f>
        <v>6.6829999999999998</v>
      </c>
      <c r="H79" s="25">
        <f>H80+H83+H86</f>
        <v>0</v>
      </c>
      <c r="I79" s="6">
        <f t="shared" si="15"/>
        <v>8130</v>
      </c>
      <c r="J79" s="25">
        <f>J80+J83+J86</f>
        <v>8130</v>
      </c>
      <c r="K79" s="25">
        <f>K80+K83+K86</f>
        <v>0</v>
      </c>
      <c r="M79" s="6">
        <f t="shared" si="18"/>
        <v>8.0709999999999997</v>
      </c>
      <c r="N79" s="25">
        <f>N80+N83+N86</f>
        <v>8</v>
      </c>
      <c r="O79" s="25">
        <f>O80+O83+O86</f>
        <v>7.0999999999999994E-2</v>
      </c>
      <c r="P79" s="6">
        <f t="shared" si="19"/>
        <v>8</v>
      </c>
      <c r="Q79" s="25">
        <f>Q80+Q83+Q86</f>
        <v>8</v>
      </c>
      <c r="R79" s="25">
        <f>R80+R83+R86</f>
        <v>0</v>
      </c>
    </row>
    <row r="80" spans="1:18" ht="12">
      <c r="A80" s="9">
        <v>2</v>
      </c>
      <c r="B80" s="9">
        <v>7</v>
      </c>
      <c r="C80" s="9">
        <v>1</v>
      </c>
      <c r="D80" s="9"/>
      <c r="E80" s="13" t="s">
        <v>81</v>
      </c>
      <c r="F80" s="6">
        <f t="shared" si="14"/>
        <v>0</v>
      </c>
      <c r="G80" s="17">
        <f>G81+G82</f>
        <v>0</v>
      </c>
      <c r="H80" s="17">
        <f>H81+H82</f>
        <v>0</v>
      </c>
      <c r="I80" s="6">
        <f t="shared" si="15"/>
        <v>0</v>
      </c>
      <c r="J80" s="17">
        <f>J81+J82</f>
        <v>0</v>
      </c>
      <c r="K80" s="17">
        <f>K81+K82</f>
        <v>0</v>
      </c>
      <c r="M80" s="6">
        <f t="shared" si="18"/>
        <v>0</v>
      </c>
      <c r="N80" s="17">
        <f>N81+N82</f>
        <v>0</v>
      </c>
      <c r="O80" s="17">
        <f>O81+O82</f>
        <v>0</v>
      </c>
      <c r="P80" s="6">
        <f t="shared" si="19"/>
        <v>0</v>
      </c>
      <c r="Q80" s="17">
        <f>Q81+Q82</f>
        <v>0</v>
      </c>
      <c r="R80" s="17">
        <f>R81+R82</f>
        <v>0</v>
      </c>
    </row>
    <row r="81" spans="1:18" ht="12">
      <c r="A81" s="9">
        <v>2</v>
      </c>
      <c r="B81" s="9">
        <v>7</v>
      </c>
      <c r="C81" s="9">
        <v>1</v>
      </c>
      <c r="D81" s="9">
        <v>1</v>
      </c>
      <c r="E81" s="14" t="s">
        <v>46</v>
      </c>
      <c r="F81" s="6">
        <f t="shared" si="14"/>
        <v>0</v>
      </c>
      <c r="G81" s="23"/>
      <c r="H81" s="23"/>
      <c r="I81" s="6">
        <f t="shared" si="15"/>
        <v>0</v>
      </c>
      <c r="J81" s="23"/>
      <c r="K81" s="23"/>
      <c r="M81" s="6">
        <f t="shared" si="18"/>
        <v>0</v>
      </c>
      <c r="N81" s="23"/>
      <c r="O81" s="49"/>
      <c r="P81" s="6">
        <f t="shared" si="19"/>
        <v>0</v>
      </c>
      <c r="Q81" s="23"/>
      <c r="R81" s="49"/>
    </row>
    <row r="82" spans="1:18" ht="12">
      <c r="A82" s="9">
        <v>2</v>
      </c>
      <c r="B82" s="9">
        <v>7</v>
      </c>
      <c r="C82" s="9">
        <v>1</v>
      </c>
      <c r="D82" s="9">
        <v>2</v>
      </c>
      <c r="E82" s="14" t="s">
        <v>47</v>
      </c>
      <c r="F82" s="6">
        <f t="shared" si="14"/>
        <v>0</v>
      </c>
      <c r="G82" s="23"/>
      <c r="H82" s="23"/>
      <c r="I82" s="6">
        <f t="shared" si="15"/>
        <v>0</v>
      </c>
      <c r="J82" s="23"/>
      <c r="K82" s="23"/>
      <c r="M82" s="6">
        <f t="shared" si="18"/>
        <v>0</v>
      </c>
      <c r="N82" s="23"/>
      <c r="O82" s="49"/>
      <c r="P82" s="6">
        <f t="shared" si="19"/>
        <v>0</v>
      </c>
      <c r="Q82" s="23"/>
      <c r="R82" s="49"/>
    </row>
    <row r="83" spans="1:18" ht="12">
      <c r="A83" s="9">
        <v>2</v>
      </c>
      <c r="B83" s="9">
        <v>7</v>
      </c>
      <c r="C83" s="9">
        <v>2</v>
      </c>
      <c r="D83" s="9"/>
      <c r="E83" s="13" t="s">
        <v>45</v>
      </c>
      <c r="F83" s="6">
        <f t="shared" si="14"/>
        <v>0</v>
      </c>
      <c r="G83" s="17">
        <f>G84+G85</f>
        <v>0</v>
      </c>
      <c r="H83" s="17">
        <f>H84+H85</f>
        <v>0</v>
      </c>
      <c r="I83" s="6">
        <f t="shared" si="15"/>
        <v>0</v>
      </c>
      <c r="J83" s="17">
        <f>J84+J85</f>
        <v>0</v>
      </c>
      <c r="K83" s="17">
        <f>K84+K85</f>
        <v>0</v>
      </c>
      <c r="M83" s="6">
        <f t="shared" si="18"/>
        <v>0</v>
      </c>
      <c r="N83" s="17">
        <f>N84+N85</f>
        <v>0</v>
      </c>
      <c r="O83" s="17">
        <f>O84+O85</f>
        <v>0</v>
      </c>
      <c r="P83" s="6">
        <f t="shared" si="19"/>
        <v>0</v>
      </c>
      <c r="Q83" s="17">
        <f>Q84+Q85</f>
        <v>0</v>
      </c>
      <c r="R83" s="17">
        <f>R84+R85</f>
        <v>0</v>
      </c>
    </row>
    <row r="84" spans="1:18" ht="12">
      <c r="A84" s="9">
        <v>2</v>
      </c>
      <c r="B84" s="9">
        <v>7</v>
      </c>
      <c r="C84" s="9">
        <v>2</v>
      </c>
      <c r="D84" s="9">
        <v>1</v>
      </c>
      <c r="E84" s="14" t="s">
        <v>46</v>
      </c>
      <c r="F84" s="6">
        <f t="shared" si="14"/>
        <v>0</v>
      </c>
      <c r="G84" s="23"/>
      <c r="H84" s="23"/>
      <c r="I84" s="6">
        <f t="shared" si="15"/>
        <v>0</v>
      </c>
      <c r="J84" s="23"/>
      <c r="K84" s="23"/>
      <c r="M84" s="6">
        <f t="shared" si="18"/>
        <v>0</v>
      </c>
      <c r="N84" s="23"/>
      <c r="O84" s="49"/>
      <c r="P84" s="6">
        <f t="shared" si="19"/>
        <v>0</v>
      </c>
      <c r="Q84" s="23"/>
      <c r="R84" s="49"/>
    </row>
    <row r="85" spans="1:18" ht="12">
      <c r="A85" s="9">
        <v>2</v>
      </c>
      <c r="B85" s="9">
        <v>7</v>
      </c>
      <c r="C85" s="9">
        <v>2</v>
      </c>
      <c r="D85" s="9">
        <v>2</v>
      </c>
      <c r="E85" s="14" t="s">
        <v>47</v>
      </c>
      <c r="F85" s="6">
        <f t="shared" si="14"/>
        <v>0</v>
      </c>
      <c r="G85" s="23"/>
      <c r="H85" s="23"/>
      <c r="I85" s="6">
        <f t="shared" si="15"/>
        <v>0</v>
      </c>
      <c r="J85" s="23"/>
      <c r="K85" s="23"/>
      <c r="M85" s="6">
        <f t="shared" si="18"/>
        <v>0</v>
      </c>
      <c r="N85" s="23"/>
      <c r="O85" s="49"/>
      <c r="P85" s="6">
        <f t="shared" si="19"/>
        <v>0</v>
      </c>
      <c r="Q85" s="23"/>
      <c r="R85" s="49"/>
    </row>
    <row r="86" spans="1:18" ht="36">
      <c r="A86" s="9">
        <v>2</v>
      </c>
      <c r="B86" s="9">
        <v>7</v>
      </c>
      <c r="C86" s="9">
        <v>3</v>
      </c>
      <c r="D86" s="9"/>
      <c r="E86" s="13" t="s">
        <v>48</v>
      </c>
      <c r="F86" s="6">
        <f t="shared" si="14"/>
        <v>6.6829999999999998</v>
      </c>
      <c r="G86" s="17">
        <f>G87+G88</f>
        <v>6.6829999999999998</v>
      </c>
      <c r="H86" s="17">
        <f>H87+H88</f>
        <v>0</v>
      </c>
      <c r="I86" s="6">
        <f t="shared" si="15"/>
        <v>8130</v>
      </c>
      <c r="J86" s="17">
        <f>J87+J88</f>
        <v>8130</v>
      </c>
      <c r="K86" s="17">
        <f>K87+K88</f>
        <v>0</v>
      </c>
      <c r="M86" s="6">
        <f t="shared" si="18"/>
        <v>8.0709999999999997</v>
      </c>
      <c r="N86" s="17">
        <f>N87+N88</f>
        <v>8</v>
      </c>
      <c r="O86" s="6">
        <f>O87+O88</f>
        <v>7.0999999999999994E-2</v>
      </c>
      <c r="P86" s="6">
        <f t="shared" si="19"/>
        <v>8</v>
      </c>
      <c r="Q86" s="17">
        <f>Q87+Q88</f>
        <v>8</v>
      </c>
      <c r="R86" s="6">
        <f>R87+R88</f>
        <v>0</v>
      </c>
    </row>
    <row r="87" spans="1:18" ht="12">
      <c r="A87" s="9">
        <v>2</v>
      </c>
      <c r="B87" s="9">
        <v>7</v>
      </c>
      <c r="C87" s="9">
        <v>3</v>
      </c>
      <c r="D87" s="9">
        <v>1</v>
      </c>
      <c r="E87" s="14" t="s">
        <v>46</v>
      </c>
      <c r="F87" s="6">
        <f t="shared" si="14"/>
        <v>6.6829999999999998</v>
      </c>
      <c r="G87" s="23">
        <v>6.6829999999999998</v>
      </c>
      <c r="H87" s="23"/>
      <c r="I87" s="6">
        <f t="shared" si="15"/>
        <v>8130</v>
      </c>
      <c r="J87" s="23">
        <f>3080+5050</f>
        <v>8130</v>
      </c>
      <c r="K87" s="23"/>
      <c r="M87" s="6">
        <f t="shared" si="18"/>
        <v>8.0709999999999997</v>
      </c>
      <c r="N87" s="23">
        <v>8</v>
      </c>
      <c r="O87" s="23">
        <v>7.0999999999999994E-2</v>
      </c>
      <c r="P87" s="6">
        <f t="shared" si="19"/>
        <v>8</v>
      </c>
      <c r="Q87" s="23">
        <v>8</v>
      </c>
      <c r="R87" s="23">
        <v>0</v>
      </c>
    </row>
    <row r="88" spans="1:18" ht="12">
      <c r="A88" s="9">
        <v>2</v>
      </c>
      <c r="B88" s="9">
        <v>2</v>
      </c>
      <c r="C88" s="9">
        <v>3</v>
      </c>
      <c r="D88" s="9">
        <v>2</v>
      </c>
      <c r="E88" s="14" t="s">
        <v>47</v>
      </c>
      <c r="F88" s="6">
        <f t="shared" si="14"/>
        <v>0</v>
      </c>
      <c r="G88" s="23"/>
      <c r="H88" s="23"/>
      <c r="I88" s="6">
        <f t="shared" si="15"/>
        <v>0</v>
      </c>
      <c r="J88" s="23"/>
      <c r="K88" s="23"/>
      <c r="M88" s="6">
        <f t="shared" si="18"/>
        <v>0</v>
      </c>
      <c r="N88" s="23"/>
      <c r="O88" s="49"/>
      <c r="P88" s="6">
        <f t="shared" si="19"/>
        <v>0</v>
      </c>
      <c r="Q88" s="23"/>
      <c r="R88" s="49"/>
    </row>
    <row r="89" spans="1:18" ht="12">
      <c r="A89" s="9">
        <v>2</v>
      </c>
      <c r="B89" s="9">
        <v>8</v>
      </c>
      <c r="C89" s="9"/>
      <c r="D89" s="9"/>
      <c r="E89" s="11" t="s">
        <v>49</v>
      </c>
      <c r="F89" s="12">
        <f t="shared" si="14"/>
        <v>0</v>
      </c>
      <c r="G89" s="25">
        <f>G90+G91</f>
        <v>0</v>
      </c>
      <c r="H89" s="25">
        <f>H90+H91</f>
        <v>0</v>
      </c>
      <c r="I89" s="12">
        <f t="shared" si="15"/>
        <v>0</v>
      </c>
      <c r="J89" s="25">
        <f>J90+J91</f>
        <v>0</v>
      </c>
      <c r="K89" s="25">
        <f>K90+K91</f>
        <v>0</v>
      </c>
      <c r="M89" s="12">
        <f t="shared" si="18"/>
        <v>0</v>
      </c>
      <c r="N89" s="25">
        <f>N90+N91</f>
        <v>0</v>
      </c>
      <c r="O89" s="25">
        <f>O90+O91</f>
        <v>0</v>
      </c>
      <c r="P89" s="12">
        <f t="shared" si="19"/>
        <v>0</v>
      </c>
      <c r="Q89" s="25">
        <f>Q90+Q91</f>
        <v>0</v>
      </c>
      <c r="R89" s="25">
        <f>R90+R91</f>
        <v>0</v>
      </c>
    </row>
    <row r="90" spans="1:18" ht="36">
      <c r="A90" s="9">
        <v>2</v>
      </c>
      <c r="B90" s="9">
        <v>8</v>
      </c>
      <c r="C90" s="9">
        <v>1</v>
      </c>
      <c r="D90" s="9">
        <v>1</v>
      </c>
      <c r="E90" s="13" t="s">
        <v>82</v>
      </c>
      <c r="F90" s="6">
        <f t="shared" si="14"/>
        <v>0</v>
      </c>
      <c r="G90" s="16"/>
      <c r="H90" s="16">
        <v>0</v>
      </c>
      <c r="I90" s="6">
        <f t="shared" si="15"/>
        <v>0</v>
      </c>
      <c r="J90" s="16"/>
      <c r="K90" s="16">
        <v>0</v>
      </c>
      <c r="M90" s="6">
        <f t="shared" si="18"/>
        <v>0</v>
      </c>
      <c r="N90" s="16"/>
      <c r="O90" s="46">
        <v>0</v>
      </c>
      <c r="P90" s="6">
        <f t="shared" si="19"/>
        <v>0</v>
      </c>
      <c r="Q90" s="16"/>
      <c r="R90" s="46">
        <v>0</v>
      </c>
    </row>
    <row r="91" spans="1:18" ht="12">
      <c r="A91" s="9">
        <v>2</v>
      </c>
      <c r="B91" s="9">
        <v>8</v>
      </c>
      <c r="C91" s="9">
        <v>2</v>
      </c>
      <c r="D91" s="9"/>
      <c r="E91" s="13" t="s">
        <v>50</v>
      </c>
      <c r="F91" s="6">
        <f t="shared" si="14"/>
        <v>0</v>
      </c>
      <c r="G91" s="17">
        <f>G92+G93</f>
        <v>0</v>
      </c>
      <c r="H91" s="17">
        <f>H92+H93</f>
        <v>0</v>
      </c>
      <c r="I91" s="6">
        <f t="shared" si="15"/>
        <v>0</v>
      </c>
      <c r="J91" s="17">
        <f>J92+J93</f>
        <v>0</v>
      </c>
      <c r="K91" s="17">
        <f>K92+K93</f>
        <v>0</v>
      </c>
      <c r="M91" s="6">
        <f t="shared" si="18"/>
        <v>0</v>
      </c>
      <c r="N91" s="17">
        <f>N92+N93</f>
        <v>0</v>
      </c>
      <c r="O91" s="17">
        <f>O92+O93</f>
        <v>0</v>
      </c>
      <c r="P91" s="6">
        <f t="shared" si="19"/>
        <v>0</v>
      </c>
      <c r="Q91" s="17">
        <f>Q92+Q93</f>
        <v>0</v>
      </c>
      <c r="R91" s="17">
        <f>R92+R93</f>
        <v>0</v>
      </c>
    </row>
    <row r="92" spans="1:18" ht="24">
      <c r="A92" s="9">
        <v>2</v>
      </c>
      <c r="B92" s="9">
        <v>8</v>
      </c>
      <c r="C92" s="9">
        <v>2</v>
      </c>
      <c r="D92" s="9">
        <v>1</v>
      </c>
      <c r="E92" s="14" t="s">
        <v>51</v>
      </c>
      <c r="F92" s="18">
        <f t="shared" si="14"/>
        <v>0</v>
      </c>
      <c r="G92" s="26">
        <v>0</v>
      </c>
      <c r="H92" s="26">
        <v>0</v>
      </c>
      <c r="I92" s="18">
        <f t="shared" si="15"/>
        <v>0</v>
      </c>
      <c r="J92" s="26">
        <v>0</v>
      </c>
      <c r="K92" s="26">
        <v>0</v>
      </c>
      <c r="M92" s="18">
        <f t="shared" si="18"/>
        <v>0</v>
      </c>
      <c r="N92" s="26">
        <v>0</v>
      </c>
      <c r="O92" s="51">
        <v>0</v>
      </c>
      <c r="P92" s="18">
        <f t="shared" si="19"/>
        <v>0</v>
      </c>
      <c r="Q92" s="26">
        <v>0</v>
      </c>
      <c r="R92" s="51">
        <v>0</v>
      </c>
    </row>
    <row r="93" spans="1:18" ht="24">
      <c r="A93" s="9">
        <v>2</v>
      </c>
      <c r="B93" s="9">
        <v>8</v>
      </c>
      <c r="C93" s="9">
        <v>2</v>
      </c>
      <c r="D93" s="9">
        <v>2</v>
      </c>
      <c r="E93" s="14" t="s">
        <v>83</v>
      </c>
      <c r="F93" s="6">
        <f t="shared" si="14"/>
        <v>0</v>
      </c>
      <c r="G93" s="23"/>
      <c r="H93" s="23"/>
      <c r="I93" s="6">
        <f t="shared" si="15"/>
        <v>0</v>
      </c>
      <c r="J93" s="23"/>
      <c r="K93" s="23"/>
      <c r="M93" s="6">
        <f t="shared" si="18"/>
        <v>0</v>
      </c>
      <c r="N93" s="23"/>
      <c r="O93" s="49"/>
      <c r="P93" s="6">
        <f t="shared" si="19"/>
        <v>0</v>
      </c>
      <c r="Q93" s="23"/>
      <c r="R93" s="49"/>
    </row>
    <row r="94" spans="1:18" ht="24">
      <c r="A94" s="9">
        <v>3</v>
      </c>
      <c r="B94" s="9">
        <v>1</v>
      </c>
      <c r="C94" s="9"/>
      <c r="D94" s="9"/>
      <c r="E94" s="27" t="s">
        <v>52</v>
      </c>
      <c r="F94" s="28">
        <f t="shared" si="14"/>
        <v>3</v>
      </c>
      <c r="G94" s="28">
        <v>3</v>
      </c>
      <c r="H94" s="28">
        <v>0</v>
      </c>
      <c r="I94" s="28">
        <f t="shared" si="15"/>
        <v>3000</v>
      </c>
      <c r="J94" s="28">
        <v>3000</v>
      </c>
      <c r="K94" s="28">
        <v>0</v>
      </c>
      <c r="M94" s="28">
        <f t="shared" si="18"/>
        <v>15.25</v>
      </c>
      <c r="N94" s="28">
        <v>15.25</v>
      </c>
      <c r="O94" s="52">
        <v>0</v>
      </c>
      <c r="P94" s="28">
        <v>15</v>
      </c>
      <c r="Q94" s="28">
        <v>15</v>
      </c>
      <c r="R94" s="52">
        <v>0</v>
      </c>
    </row>
    <row r="95" spans="1:18" ht="12.75" hidden="1" customHeight="1">
      <c r="A95" s="29"/>
      <c r="B95" s="29"/>
      <c r="C95" s="29"/>
      <c r="D95" s="29"/>
      <c r="E95" s="30" t="s">
        <v>84</v>
      </c>
    </row>
    <row r="96" spans="1:18" ht="12.75" hidden="1" customHeight="1">
      <c r="A96" s="32"/>
      <c r="B96" s="32"/>
      <c r="C96" s="32"/>
      <c r="D96" s="32"/>
      <c r="E96" s="33" t="s">
        <v>85</v>
      </c>
    </row>
    <row r="97" spans="1:5" ht="12.75" hidden="1" customHeight="1">
      <c r="A97" s="32"/>
      <c r="B97" s="32"/>
      <c r="C97" s="32"/>
      <c r="D97" s="32"/>
      <c r="E97" s="33" t="s">
        <v>86</v>
      </c>
    </row>
    <row r="98" spans="1:5" ht="12.75" hidden="1" customHeight="1">
      <c r="A98" s="34"/>
      <c r="B98" s="34"/>
      <c r="C98" s="34"/>
      <c r="D98" s="34"/>
      <c r="E98" s="35" t="s">
        <v>87</v>
      </c>
    </row>
    <row r="99" spans="1:5" ht="12.75" hidden="1" customHeight="1">
      <c r="A99" s="34"/>
      <c r="B99" s="34"/>
      <c r="C99" s="34"/>
      <c r="D99" s="34"/>
      <c r="E99" s="35" t="s">
        <v>88</v>
      </c>
    </row>
    <row r="100" spans="1:5" ht="12.75" hidden="1" customHeight="1">
      <c r="A100" s="34"/>
      <c r="B100" s="34"/>
      <c r="C100" s="34"/>
      <c r="D100" s="34"/>
      <c r="E100" s="35" t="s">
        <v>89</v>
      </c>
    </row>
    <row r="101" spans="1:5" ht="24" hidden="1" customHeight="1">
      <c r="A101" s="34"/>
      <c r="B101" s="34"/>
      <c r="C101" s="34"/>
      <c r="D101" s="34"/>
      <c r="E101" s="35" t="s">
        <v>90</v>
      </c>
    </row>
    <row r="102" spans="1:5" ht="12.75" hidden="1" customHeight="1">
      <c r="A102" s="29"/>
      <c r="B102" s="29"/>
      <c r="C102" s="29"/>
      <c r="D102" s="29"/>
      <c r="E102" s="30" t="s">
        <v>91</v>
      </c>
    </row>
    <row r="103" spans="1:5" ht="12.75" hidden="1" customHeight="1">
      <c r="A103" s="29"/>
      <c r="B103" s="29"/>
      <c r="C103" s="29"/>
      <c r="D103" s="29"/>
      <c r="E103" s="30" t="s">
        <v>53</v>
      </c>
    </row>
    <row r="104" spans="1:5" ht="12.75" hidden="1" customHeight="1">
      <c r="A104" s="32"/>
      <c r="B104" s="32"/>
      <c r="C104" s="32"/>
      <c r="D104" s="32"/>
      <c r="E104" s="33" t="s">
        <v>54</v>
      </c>
    </row>
    <row r="105" spans="1:5" ht="12.75" hidden="1" customHeight="1">
      <c r="A105" s="32"/>
      <c r="B105" s="32"/>
      <c r="C105" s="32"/>
      <c r="D105" s="32"/>
      <c r="E105" s="33" t="s">
        <v>92</v>
      </c>
    </row>
    <row r="106" spans="1:5" ht="12.75" hidden="1" customHeight="1">
      <c r="A106" s="32"/>
      <c r="B106" s="32"/>
      <c r="C106" s="32"/>
      <c r="D106" s="32"/>
      <c r="E106" s="33" t="s">
        <v>93</v>
      </c>
    </row>
    <row r="107" spans="1:5" ht="24" hidden="1" customHeight="1">
      <c r="A107" s="34"/>
      <c r="B107" s="34"/>
      <c r="C107" s="34"/>
      <c r="D107" s="34"/>
      <c r="E107" s="35" t="s">
        <v>94</v>
      </c>
    </row>
    <row r="108" spans="1:5" ht="12.75" hidden="1" customHeight="1">
      <c r="A108" s="34"/>
      <c r="B108" s="34"/>
      <c r="C108" s="34"/>
      <c r="D108" s="34"/>
      <c r="E108" s="35" t="s">
        <v>95</v>
      </c>
    </row>
    <row r="109" spans="1:5" ht="12.75" hidden="1" customHeight="1">
      <c r="A109" s="32"/>
      <c r="B109" s="32"/>
      <c r="C109" s="32"/>
      <c r="D109" s="32"/>
      <c r="E109" s="33" t="s">
        <v>96</v>
      </c>
    </row>
    <row r="110" spans="1:5" ht="12" hidden="1" customHeight="1">
      <c r="A110" s="36"/>
      <c r="B110" s="36"/>
      <c r="C110" s="36"/>
      <c r="D110" s="36"/>
      <c r="E110" s="37" t="s">
        <v>97</v>
      </c>
    </row>
    <row r="111" spans="1:5" ht="11.25" hidden="1" customHeight="1">
      <c r="A111" s="29"/>
      <c r="B111" s="29"/>
      <c r="C111" s="29"/>
      <c r="D111" s="29"/>
      <c r="E111" s="30" t="s">
        <v>56</v>
      </c>
    </row>
    <row r="112" spans="1:5" ht="11.25" hidden="1" customHeight="1">
      <c r="A112" s="29"/>
      <c r="B112" s="29"/>
      <c r="C112" s="29"/>
      <c r="D112" s="29"/>
      <c r="E112" s="30" t="s">
        <v>101</v>
      </c>
    </row>
    <row r="113" spans="1:5" ht="22.5" hidden="1" customHeight="1">
      <c r="A113" s="29"/>
      <c r="B113" s="29"/>
      <c r="C113" s="29"/>
      <c r="D113" s="29"/>
      <c r="E113" s="38" t="s">
        <v>102</v>
      </c>
    </row>
    <row r="114" spans="1:5" ht="11.25" hidden="1" customHeight="1">
      <c r="A114" s="36"/>
      <c r="B114" s="36"/>
      <c r="C114" s="36"/>
      <c r="D114" s="36"/>
      <c r="E114" s="37" t="s">
        <v>55</v>
      </c>
    </row>
    <row r="115" spans="1:5" ht="11.25" hidden="1" customHeight="1">
      <c r="A115" s="29"/>
      <c r="B115" s="29"/>
      <c r="C115" s="29"/>
      <c r="D115" s="29"/>
      <c r="E115" s="30" t="s">
        <v>56</v>
      </c>
    </row>
    <row r="116" spans="1:5" ht="11.25" hidden="1" customHeight="1">
      <c r="A116" s="32"/>
      <c r="B116" s="32"/>
      <c r="C116" s="32"/>
      <c r="D116" s="32"/>
      <c r="E116" s="33" t="s">
        <v>103</v>
      </c>
    </row>
    <row r="117" spans="1:5" ht="11.25" hidden="1" customHeight="1">
      <c r="A117" s="32"/>
      <c r="B117" s="32"/>
      <c r="C117" s="32"/>
      <c r="D117" s="32"/>
      <c r="E117" s="33" t="s">
        <v>104</v>
      </c>
    </row>
    <row r="118" spans="1:5" ht="11.25" hidden="1" customHeight="1">
      <c r="A118" s="32"/>
      <c r="B118" s="32"/>
      <c r="C118" s="32"/>
      <c r="D118" s="32"/>
      <c r="E118" s="33" t="s">
        <v>98</v>
      </c>
    </row>
    <row r="119" spans="1:5" ht="22.5" hidden="1" customHeight="1">
      <c r="A119" s="32"/>
      <c r="B119" s="32"/>
      <c r="C119" s="32"/>
      <c r="D119" s="32"/>
      <c r="E119" s="33" t="s">
        <v>105</v>
      </c>
    </row>
    <row r="120" spans="1:5" ht="11.25" hidden="1" customHeight="1">
      <c r="A120" s="32"/>
      <c r="B120" s="32"/>
      <c r="C120" s="32"/>
      <c r="D120" s="32"/>
      <c r="E120" s="33" t="s">
        <v>99</v>
      </c>
    </row>
    <row r="121" spans="1:5" ht="11.25" hidden="1" customHeight="1">
      <c r="A121" s="32"/>
      <c r="B121" s="32"/>
      <c r="C121" s="32"/>
      <c r="D121" s="32"/>
      <c r="E121" s="33" t="s">
        <v>100</v>
      </c>
    </row>
    <row r="122" spans="1:5" ht="11.25" hidden="1" customHeight="1">
      <c r="A122" s="32"/>
      <c r="B122" s="32"/>
      <c r="C122" s="32"/>
      <c r="D122" s="32"/>
      <c r="E122" s="33" t="s">
        <v>57</v>
      </c>
    </row>
    <row r="123" spans="1:5" ht="11.25" hidden="1" customHeight="1">
      <c r="A123" s="29"/>
      <c r="B123" s="29"/>
      <c r="C123" s="29"/>
      <c r="D123" s="29"/>
      <c r="E123" s="30" t="s">
        <v>101</v>
      </c>
    </row>
    <row r="124" spans="1:5" ht="11.25" hidden="1" customHeight="1">
      <c r="A124" s="32"/>
      <c r="B124" s="32"/>
      <c r="C124" s="32"/>
      <c r="D124" s="32"/>
      <c r="E124" s="33" t="s">
        <v>103</v>
      </c>
    </row>
    <row r="125" spans="1:5" ht="11.25" hidden="1" customHeight="1">
      <c r="A125" s="32"/>
      <c r="B125" s="32"/>
      <c r="C125" s="32"/>
      <c r="D125" s="32"/>
      <c r="E125" s="33" t="s">
        <v>104</v>
      </c>
    </row>
    <row r="126" spans="1:5" ht="11.25" hidden="1" customHeight="1">
      <c r="A126" s="32"/>
      <c r="B126" s="32"/>
      <c r="C126" s="32"/>
      <c r="D126" s="32"/>
      <c r="E126" s="33" t="s">
        <v>98</v>
      </c>
    </row>
    <row r="127" spans="1:5" ht="22.5" hidden="1" customHeight="1">
      <c r="A127" s="32"/>
      <c r="B127" s="32"/>
      <c r="C127" s="32"/>
      <c r="D127" s="32"/>
      <c r="E127" s="33" t="s">
        <v>105</v>
      </c>
    </row>
    <row r="128" spans="1:5" ht="11.25" hidden="1" customHeight="1">
      <c r="A128" s="32"/>
      <c r="B128" s="32"/>
      <c r="C128" s="32"/>
      <c r="D128" s="32"/>
      <c r="E128" s="33" t="s">
        <v>106</v>
      </c>
    </row>
    <row r="129" spans="1:18" ht="11.25" hidden="1" customHeight="1">
      <c r="A129" s="32"/>
      <c r="B129" s="32"/>
      <c r="C129" s="32"/>
      <c r="D129" s="32"/>
      <c r="E129" s="33" t="s">
        <v>100</v>
      </c>
    </row>
    <row r="130" spans="1:18" ht="11.25" hidden="1" customHeight="1">
      <c r="A130" s="32"/>
      <c r="B130" s="32"/>
      <c r="C130" s="32"/>
      <c r="D130" s="32"/>
      <c r="E130" s="33" t="s">
        <v>57</v>
      </c>
    </row>
    <row r="133" spans="1:18" ht="12">
      <c r="B133" s="59"/>
      <c r="C133" s="60"/>
      <c r="D133" s="60"/>
      <c r="E133" s="60"/>
      <c r="F133" s="60"/>
      <c r="G133" s="60"/>
      <c r="H133" s="60"/>
      <c r="I133" s="60"/>
      <c r="J133" s="60"/>
      <c r="K133" s="60"/>
      <c r="P133" s="2"/>
      <c r="Q133" s="2"/>
      <c r="R133" s="2"/>
    </row>
    <row r="134" spans="1:18" ht="12"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P134" s="41"/>
      <c r="Q134" s="41"/>
      <c r="R134" s="41"/>
    </row>
    <row r="135" spans="1:18">
      <c r="E135" s="42"/>
    </row>
    <row r="136" spans="1:18" ht="1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P136" s="2"/>
      <c r="Q136" s="2"/>
      <c r="R136" s="2"/>
    </row>
  </sheetData>
  <mergeCells count="23">
    <mergeCell ref="M2:O2"/>
    <mergeCell ref="M3:M4"/>
    <mergeCell ref="N3:O3"/>
    <mergeCell ref="P2:R2"/>
    <mergeCell ref="P3:P4"/>
    <mergeCell ref="Q3:R3"/>
    <mergeCell ref="A1:K1"/>
    <mergeCell ref="A2:E4"/>
    <mergeCell ref="F2:H2"/>
    <mergeCell ref="I2:K2"/>
    <mergeCell ref="F3:F4"/>
    <mergeCell ref="G3:H3"/>
    <mergeCell ref="I3:I4"/>
    <mergeCell ref="A10:E10"/>
    <mergeCell ref="A11:D11"/>
    <mergeCell ref="B133:K133"/>
    <mergeCell ref="B136:K136"/>
    <mergeCell ref="J3:K3"/>
    <mergeCell ref="A5:E5"/>
    <mergeCell ref="A6:E6"/>
    <mergeCell ref="A7:E7"/>
    <mergeCell ref="A8:E8"/>
    <mergeCell ref="A9:E9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გადასახდელები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bagi sabavshvo</cp:lastModifiedBy>
  <cp:lastPrinted>2025-03-21T09:57:53Z</cp:lastPrinted>
  <dcterms:created xsi:type="dcterms:W3CDTF">2013-10-04T08:00:13Z</dcterms:created>
  <dcterms:modified xsi:type="dcterms:W3CDTF">2025-11-12T09:36:51Z</dcterms:modified>
</cp:coreProperties>
</file>